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<sst xmlns="http://schemas.openxmlformats.org/spreadsheetml/2006/main" count="76" uniqueCount="51">
  <si>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</si>
  <si>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</si>
  <si>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</si>
  <si>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</si>
  <si>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</si>
  <si>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</si>
  <si>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</si>
  <si>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</si>
  <si>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</si>
  <si>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</si>
  <si>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</si>
  <si>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</si>
  <si>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</si>
  <si>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</si>
  <si>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</si>
  <si>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</si>
  <si>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</si>
  <si>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</si>
  <si>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</si>
  <si>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</si>
  <si>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</si>
  <si>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</si>
  <si>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</si>
  <si>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Норма   ГВС</t>
  </si>
  <si>
    <t>Норма    ХВС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</si>
  <si>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</si>
  <si>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</si>
  <si>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</si>
  <si>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</si>
  <si>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</si>
  <si>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</si>
  <si>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</si>
  <si>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</si>
  <si>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</si>
  <si>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</si>
  <si>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</si>
  <si>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</si>
  <si>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</si>
  <si>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</si>
  <si>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</si>
  <si>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</si>
  <si>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</si>
  <si>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</si>
  <si>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</si>
  <si>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</si>
  <si>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</si>
  <si>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</si>
  <si>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</si>
  <si>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</si>
  <si>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Карачарово (Д.)</t>
  </si>
  <si>
    <t>январь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</si>
</sst>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228" applyFont="1" applyFill="1" applyBorder="1">
      <alignment/>
      <protection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7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83" applyFont="1" applyFill="1" applyBorder="1" applyAlignment="1">
      <alignment horizontal="center" vertical="center" wrapText="1"/>
      <protection/>
    </xf>
    <xf numFmtId="0" fontId="2" fillId="0" borderId="10" xfId="254" applyNumberFormat="1" applyFont="1" applyFill="1" applyBorder="1" applyAlignment="1">
      <alignment horizontal="center" vertical="center" wrapText="1"/>
      <protection/>
    </xf>
    <xf numFmtId="0" fontId="2" fillId="0" borderId="10" xfId="25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83" applyFont="1" applyFill="1" applyBorder="1" applyAlignment="1">
      <alignment horizontal="center" vertical="center" wrapText="1"/>
      <protection/>
    </xf>
    <xf numFmtId="0" fontId="2" fillId="0" borderId="10" xfId="8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83" applyFont="1" applyFill="1" applyBorder="1" applyAlignment="1">
      <alignment horizontal="center" wrapText="1"/>
      <protection/>
    </xf>
    <xf numFmtId="0" fontId="2" fillId="0" borderId="11" xfId="228" applyFont="1" applyFill="1" applyBorder="1" applyAlignment="1">
      <alignment horizontal="center"/>
      <protection/>
    </xf>
    <xf numFmtId="0" fontId="2" fillId="0" borderId="12" xfId="228" applyFont="1" applyFill="1" applyBorder="1" applyAlignment="1">
      <alignment horizontal="center"/>
      <protection/>
    </xf>
    <xf numFmtId="0" fontId="2" fillId="0" borderId="11" xfId="218" applyFont="1" applyFill="1" applyBorder="1">
      <alignment/>
      <protection/>
    </xf>
    <xf numFmtId="2" fontId="21" fillId="0" borderId="10" xfId="0" applyNumberFormat="1" applyFont="1" applyFill="1" applyBorder="1" applyAlignment="1">
      <alignment/>
    </xf>
    <xf numFmtId="1" fontId="2" fillId="0" borderId="13" xfId="0" applyNumberFormat="1" applyFont="1" applyFill="1" applyBorder="1" applyAlignment="1" applyProtection="1">
      <alignment horizontal="center" shrinkToFit="1"/>
      <protection/>
    </xf>
    <xf numFmtId="1" fontId="2" fillId="0" borderId="14" xfId="0" applyNumberFormat="1" applyFont="1" applyFill="1" applyBorder="1" applyAlignment="1" applyProtection="1">
      <alignment horizontal="center" shrinkToFit="1"/>
      <protection/>
    </xf>
    <xf numFmtId="1" fontId="2" fillId="0" borderId="10" xfId="0" applyNumberFormat="1" applyFont="1" applyFill="1" applyBorder="1" applyAlignment="1" applyProtection="1">
      <alignment horizontal="center" shrinkToFit="1"/>
      <protection/>
    </xf>
    <xf numFmtId="1" fontId="2" fillId="0" borderId="15" xfId="0" applyNumberFormat="1" applyFont="1" applyFill="1" applyBorder="1" applyAlignment="1" applyProtection="1">
      <alignment horizontal="center" shrinkToFit="1"/>
      <protection/>
    </xf>
    <xf numFmtId="168" fontId="2" fillId="0" borderId="10" xfId="55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 vertical="center" shrinkToFit="1"/>
      <protection/>
    </xf>
    <xf numFmtId="168" fontId="2" fillId="0" borderId="10" xfId="56" applyNumberFormat="1" applyFont="1" applyFill="1" applyBorder="1" applyAlignment="1" applyProtection="1">
      <alignment horizontal="center"/>
      <protection/>
    </xf>
    <xf numFmtId="168" fontId="2" fillId="0" borderId="10" xfId="57" applyNumberFormat="1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center" shrinkToFit="1"/>
      <protection/>
    </xf>
    <xf numFmtId="2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" fillId="0" borderId="11" xfId="113" applyNumberFormat="1" applyFont="1" applyFill="1" applyBorder="1" applyAlignment="1">
      <alignment horizontal="center"/>
      <protection/>
    </xf>
    <xf numFmtId="4" fontId="2" fillId="0" borderId="11" xfId="191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4" fontId="2" fillId="0" borderId="11" xfId="191" applyNumberFormat="1" applyFont="1" applyFill="1" applyBorder="1" applyAlignment="1">
      <alignment horizontal="center"/>
      <protection/>
    </xf>
    <xf numFmtId="0" fontId="2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</cellXfs>
  <cellStyles count="2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5 2" xfId="63"/>
    <cellStyle name="Обычный 15 3" xfId="64"/>
    <cellStyle name="Обычный 15 4" xfId="65"/>
    <cellStyle name="Обычный 15 5" xfId="66"/>
    <cellStyle name="Обычный 15 6" xfId="67"/>
    <cellStyle name="Обычный 15 7" xfId="68"/>
    <cellStyle name="Обычный 15 8" xfId="69"/>
    <cellStyle name="Обычный 15 9" xfId="70"/>
    <cellStyle name="Обычный 16" xfId="71"/>
    <cellStyle name="Обычный 16 2" xfId="72"/>
    <cellStyle name="Обычный 16 3" xfId="73"/>
    <cellStyle name="Обычный 17" xfId="74"/>
    <cellStyle name="Обычный 17 2" xfId="75"/>
    <cellStyle name="Обычный 17 3" xfId="76"/>
    <cellStyle name="Обычный 18" xfId="77"/>
    <cellStyle name="Обычный 18 2" xfId="78"/>
    <cellStyle name="Обычный 18 3" xfId="79"/>
    <cellStyle name="Обычный 19" xfId="80"/>
    <cellStyle name="Обычный 19 2" xfId="81"/>
    <cellStyle name="Обычный 19 3" xfId="82"/>
    <cellStyle name="Обычный 2" xfId="83"/>
    <cellStyle name="Обычный 2 2" xfId="84"/>
    <cellStyle name="Обычный 2 3" xfId="85"/>
    <cellStyle name="Обычный 2 4" xfId="86"/>
    <cellStyle name="Обычный 2 5" xfId="87"/>
    <cellStyle name="Обычный 20" xfId="88"/>
    <cellStyle name="Обычный 20 2" xfId="89"/>
    <cellStyle name="Обычный 20 3" xfId="90"/>
    <cellStyle name="Обычный 21" xfId="91"/>
    <cellStyle name="Обычный 21 2" xfId="92"/>
    <cellStyle name="Обычный 21 3" xfId="93"/>
    <cellStyle name="Обычный 22" xfId="94"/>
    <cellStyle name="Обычный 22 2" xfId="95"/>
    <cellStyle name="Обычный 22 3" xfId="96"/>
    <cellStyle name="Обычный 23" xfId="97"/>
    <cellStyle name="Обычный 23 2" xfId="98"/>
    <cellStyle name="Обычный 23 3" xfId="99"/>
    <cellStyle name="Обычный 24" xfId="100"/>
    <cellStyle name="Обычный 24 2" xfId="101"/>
    <cellStyle name="Обычный 24 3" xfId="102"/>
    <cellStyle name="Обычный 25" xfId="103"/>
    <cellStyle name="Обычный 25 2" xfId="104"/>
    <cellStyle name="Обычный 25 3" xfId="105"/>
    <cellStyle name="Обычный 26" xfId="106"/>
    <cellStyle name="Обычный 26 2" xfId="107"/>
    <cellStyle name="Обычный 26 3" xfId="108"/>
    <cellStyle name="Обычный 27" xfId="109"/>
    <cellStyle name="Обычный 28" xfId="110"/>
    <cellStyle name="Обычный 29" xfId="111"/>
    <cellStyle name="Обычный 3" xfId="112"/>
    <cellStyle name="Обычный 3 2" xfId="113"/>
    <cellStyle name="Обычный 3 3" xfId="114"/>
    <cellStyle name="Обычный 3 4" xfId="115"/>
    <cellStyle name="Обычный 3 5" xfId="116"/>
    <cellStyle name="Обычный 30" xfId="117"/>
    <cellStyle name="Обычный 31" xfId="118"/>
    <cellStyle name="Обычный 32" xfId="119"/>
    <cellStyle name="Обычный 33" xfId="120"/>
    <cellStyle name="Обычный 34" xfId="121"/>
    <cellStyle name="Обычный 35" xfId="122"/>
    <cellStyle name="Обычный 36" xfId="123"/>
    <cellStyle name="Обычный 37" xfId="124"/>
    <cellStyle name="Обычный 38" xfId="125"/>
    <cellStyle name="Обычный 38 2" xfId="126"/>
    <cellStyle name="Обычный 38 3" xfId="127"/>
    <cellStyle name="Обычный 38 4" xfId="128"/>
    <cellStyle name="Обычный 38 5" xfId="129"/>
    <cellStyle name="Обычный 38 6" xfId="130"/>
    <cellStyle name="Обычный 39" xfId="131"/>
    <cellStyle name="Обычный 39 2" xfId="132"/>
    <cellStyle name="Обычный 39 3" xfId="133"/>
    <cellStyle name="Обычный 39 4" xfId="134"/>
    <cellStyle name="Обычный 39 5" xfId="135"/>
    <cellStyle name="Обычный 39 6" xfId="136"/>
    <cellStyle name="Обычный 4" xfId="137"/>
    <cellStyle name="Обычный 4 2" xfId="138"/>
    <cellStyle name="Обычный 4 3" xfId="139"/>
    <cellStyle name="Обычный 40" xfId="140"/>
    <cellStyle name="Обычный 40 2" xfId="141"/>
    <cellStyle name="Обычный 40 3" xfId="142"/>
    <cellStyle name="Обычный 41" xfId="143"/>
    <cellStyle name="Обычный 41 2" xfId="144"/>
    <cellStyle name="Обычный 41 3" xfId="145"/>
    <cellStyle name="Обычный 42" xfId="146"/>
    <cellStyle name="Обычный 42 2" xfId="147"/>
    <cellStyle name="Обычный 42 3" xfId="148"/>
    <cellStyle name="Обычный 43" xfId="149"/>
    <cellStyle name="Обычный 43 2" xfId="150"/>
    <cellStyle name="Обычный 43 3" xfId="151"/>
    <cellStyle name="Обычный 44" xfId="152"/>
    <cellStyle name="Обычный 44 2" xfId="153"/>
    <cellStyle name="Обычный 44 3" xfId="154"/>
    <cellStyle name="Обычный 45" xfId="155"/>
    <cellStyle name="Обычный 45 2" xfId="156"/>
    <cellStyle name="Обычный 45 3" xfId="157"/>
    <cellStyle name="Обычный 46" xfId="158"/>
    <cellStyle name="Обычный 46 2" xfId="159"/>
    <cellStyle name="Обычный 46 3" xfId="160"/>
    <cellStyle name="Обычный 47" xfId="161"/>
    <cellStyle name="Обычный 47 2" xfId="162"/>
    <cellStyle name="Обычный 47 3" xfId="163"/>
    <cellStyle name="Обычный 48" xfId="164"/>
    <cellStyle name="Обычный 48 2" xfId="165"/>
    <cellStyle name="Обычный 48 3" xfId="166"/>
    <cellStyle name="Обычный 48 4" xfId="167"/>
    <cellStyle name="Обычный 49" xfId="168"/>
    <cellStyle name="Обычный 5" xfId="169"/>
    <cellStyle name="Обычный 5 10" xfId="170"/>
    <cellStyle name="Обычный 5 11" xfId="171"/>
    <cellStyle name="Обычный 5 12" xfId="172"/>
    <cellStyle name="Обычный 5 13" xfId="173"/>
    <cellStyle name="Обычный 5 2" xfId="174"/>
    <cellStyle name="Обычный 5 3" xfId="175"/>
    <cellStyle name="Обычный 5 4" xfId="176"/>
    <cellStyle name="Обычный 5 5" xfId="177"/>
    <cellStyle name="Обычный 5 6" xfId="178"/>
    <cellStyle name="Обычный 5 7" xfId="179"/>
    <cellStyle name="Обычный 5 8" xfId="180"/>
    <cellStyle name="Обычный 5 9" xfId="181"/>
    <cellStyle name="Обычный 50" xfId="182"/>
    <cellStyle name="Обычный 51" xfId="183"/>
    <cellStyle name="Обычный 52" xfId="184"/>
    <cellStyle name="Обычный 53" xfId="185"/>
    <cellStyle name="Обычный 54" xfId="186"/>
    <cellStyle name="Обычный 55" xfId="187"/>
    <cellStyle name="Обычный 56" xfId="188"/>
    <cellStyle name="Обычный 57" xfId="189"/>
    <cellStyle name="Обычный 58" xfId="190"/>
    <cellStyle name="Обычный 59" xfId="191"/>
    <cellStyle name="Обычный 6" xfId="192"/>
    <cellStyle name="Обычный 6 2" xfId="193"/>
    <cellStyle name="Обычный 6 3" xfId="194"/>
    <cellStyle name="Обычный 60" xfId="195"/>
    <cellStyle name="Обычный 60 2" xfId="196"/>
    <cellStyle name="Обычный 60 3" xfId="197"/>
    <cellStyle name="Обычный 60 4" xfId="198"/>
    <cellStyle name="Обычный 60 5" xfId="199"/>
    <cellStyle name="Обычный 60 6" xfId="200"/>
    <cellStyle name="Обычный 61" xfId="201"/>
    <cellStyle name="Обычный 61 2" xfId="202"/>
    <cellStyle name="Обычный 61 3" xfId="203"/>
    <cellStyle name="Обычный 61 4" xfId="204"/>
    <cellStyle name="Обычный 61 5" xfId="205"/>
    <cellStyle name="Обычный 61 6" xfId="206"/>
    <cellStyle name="Обычный 62" xfId="207"/>
    <cellStyle name="Обычный 62 2" xfId="208"/>
    <cellStyle name="Обычный 62 3" xfId="209"/>
    <cellStyle name="Обычный 62 4" xfId="210"/>
    <cellStyle name="Обычный 62 5" xfId="211"/>
    <cellStyle name="Обычный 62 6" xfId="212"/>
    <cellStyle name="Обычный 63" xfId="213"/>
    <cellStyle name="Обычный 64" xfId="214"/>
    <cellStyle name="Обычный 65" xfId="215"/>
    <cellStyle name="Обычный 66" xfId="216"/>
    <cellStyle name="Обычный 67" xfId="217"/>
    <cellStyle name="Обычный 68" xfId="218"/>
    <cellStyle name="Обычный 69" xfId="219"/>
    <cellStyle name="Обычный 7" xfId="220"/>
    <cellStyle name="Обычный 7 2" xfId="221"/>
    <cellStyle name="Обычный 7 3" xfId="222"/>
    <cellStyle name="Обычный 70" xfId="223"/>
    <cellStyle name="Обычный 71" xfId="224"/>
    <cellStyle name="Обычный 72" xfId="225"/>
    <cellStyle name="Обычный 73" xfId="226"/>
    <cellStyle name="Обычный 74" xfId="227"/>
    <cellStyle name="Обычный 75" xfId="228"/>
    <cellStyle name="Обычный 76" xfId="229"/>
    <cellStyle name="Обычный 77" xfId="230"/>
    <cellStyle name="Обычный 78" xfId="231"/>
    <cellStyle name="Обычный 79" xfId="232"/>
    <cellStyle name="Обычный 8" xfId="233"/>
    <cellStyle name="Обычный 8 2" xfId="234"/>
    <cellStyle name="Обычный 8 3" xfId="235"/>
    <cellStyle name="Обычный 80" xfId="236"/>
    <cellStyle name="Обычный 81" xfId="237"/>
    <cellStyle name="Обычный 82" xfId="238"/>
    <cellStyle name="Обычный 83" xfId="239"/>
    <cellStyle name="Обычный 84" xfId="240"/>
    <cellStyle name="Обычный 85" xfId="241"/>
    <cellStyle name="Обычный 86" xfId="242"/>
    <cellStyle name="Обычный 87" xfId="243"/>
    <cellStyle name="Обычный 88" xfId="244"/>
    <cellStyle name="Обычный 89" xfId="245"/>
    <cellStyle name="Обычный 9" xfId="246"/>
    <cellStyle name="Обычный 9 2" xfId="247"/>
    <cellStyle name="Обычный 9 3" xfId="248"/>
    <cellStyle name="Обычный 90" xfId="249"/>
    <cellStyle name="Обычный 91" xfId="250"/>
    <cellStyle name="Обычный 92" xfId="251"/>
    <cellStyle name="Обычный 93" xfId="252"/>
    <cellStyle name="Обычный 94" xfId="253"/>
    <cellStyle name="Обычный 95" xfId="254"/>
    <cellStyle name="Плохой" xfId="255"/>
    <cellStyle name="Пояснение" xfId="256"/>
    <cellStyle name="Примечание" xfId="257"/>
    <cellStyle name="Percent" xfId="258"/>
    <cellStyle name="Связанная ячейка" xfId="259"/>
    <cellStyle name="Текст предупреждения" xfId="260"/>
    <cellStyle name="Comma" xfId="261"/>
    <cellStyle name="Comma [0]" xfId="262"/>
    <cellStyle name="Хороший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19.28125" style="4" customWidth="1"/>
    <col min="2" max="2" width="6.140625" style="7" customWidth="1"/>
    <col min="3" max="3" width="7.00390625" style="39" customWidth="1"/>
    <col min="4" max="4" width="10.421875" style="39" customWidth="1"/>
    <col min="5" max="5" width="8.28125" style="4" customWidth="1"/>
    <col min="6" max="6" width="11.8515625" style="4" customWidth="1"/>
    <col min="7" max="7" width="7.8515625" style="4" customWidth="1"/>
    <col min="8" max="8" width="9.421875" style="4" customWidth="1"/>
    <col min="9" max="9" width="9.7109375" style="4" customWidth="1"/>
    <col min="10" max="10" width="9.57421875" style="4" customWidth="1"/>
    <col min="11" max="11" width="10.28125" style="4" customWidth="1"/>
    <col min="12" max="12" width="12.00390625" style="4" customWidth="1"/>
    <col min="13" max="13" width="9.7109375" style="4" customWidth="1"/>
    <col min="14" max="14" width="10.28125" style="4" customWidth="1"/>
    <col min="15" max="15" width="8.8515625" style="4" customWidth="1"/>
    <col min="16" max="16" width="9.00390625" style="4" customWidth="1"/>
    <col min="17" max="18" width="12.28125" style="4" hidden="1" customWidth="1"/>
    <col min="19" max="19" width="9.00390625" style="4" customWidth="1"/>
    <col min="20" max="20" width="10.7109375" style="4" customWidth="1"/>
    <col min="21" max="21" width="7.421875" style="4" customWidth="1"/>
    <col min="22" max="22" width="8.57421875" style="4" customWidth="1"/>
    <col min="23" max="23" width="9.00390625" style="4" customWidth="1"/>
    <col min="24" max="24" width="10.421875" style="4" customWidth="1"/>
    <col min="25" max="26" width="7.57421875" style="4" customWidth="1"/>
    <col min="27" max="16384" width="9.140625" style="4" customWidth="1"/>
  </cols>
  <sheetData>
    <row r="1" spans="1:26" ht="47.25" customHeight="1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45</v>
      </c>
      <c r="L1" s="41" t="s">
        <v>50</v>
      </c>
      <c r="M1" s="42">
        <v>2015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8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4" spans="1:26" ht="92.25" customHeight="1">
      <c r="A4" s="8" t="s">
        <v>0</v>
      </c>
      <c r="B4" s="8" t="s">
        <v>1</v>
      </c>
      <c r="C4" s="9" t="s">
        <v>2</v>
      </c>
      <c r="D4" s="9" t="s">
        <v>3</v>
      </c>
      <c r="E4" s="10" t="s">
        <v>40</v>
      </c>
      <c r="F4" s="10" t="s">
        <v>3</v>
      </c>
      <c r="G4" s="11" t="s">
        <v>41</v>
      </c>
      <c r="H4" s="12" t="s">
        <v>34</v>
      </c>
      <c r="I4" s="13" t="s">
        <v>36</v>
      </c>
      <c r="J4" s="14" t="s">
        <v>43</v>
      </c>
      <c r="K4" s="13" t="s">
        <v>35</v>
      </c>
      <c r="L4" s="14" t="s">
        <v>42</v>
      </c>
      <c r="M4" s="15" t="s">
        <v>37</v>
      </c>
      <c r="N4" s="12" t="s">
        <v>31</v>
      </c>
      <c r="O4" s="15" t="s">
        <v>38</v>
      </c>
      <c r="P4" s="12" t="s">
        <v>25</v>
      </c>
      <c r="Q4" s="12" t="s">
        <v>23</v>
      </c>
      <c r="R4" s="12" t="s">
        <v>24</v>
      </c>
      <c r="S4" s="12" t="s">
        <v>22</v>
      </c>
      <c r="T4" s="12" t="s">
        <v>26</v>
      </c>
      <c r="U4" s="12" t="s">
        <v>33</v>
      </c>
      <c r="V4" s="12" t="s">
        <v>39</v>
      </c>
      <c r="W4" s="15" t="s">
        <v>27</v>
      </c>
      <c r="X4" s="15" t="s">
        <v>28</v>
      </c>
      <c r="Y4" s="15" t="s">
        <v>29</v>
      </c>
      <c r="Z4" s="15" t="s">
        <v>30</v>
      </c>
    </row>
    <row r="5" spans="1:26" s="7" customFormat="1" ht="15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</row>
    <row r="6" spans="1:26" ht="12.75">
      <c r="A6" s="1" t="s">
        <v>4</v>
      </c>
      <c r="B6" s="17" t="s">
        <v>5</v>
      </c>
      <c r="C6" s="21">
        <v>333</v>
      </c>
      <c r="D6" s="21">
        <v>289</v>
      </c>
      <c r="E6" s="21">
        <v>323</v>
      </c>
      <c r="F6" s="21">
        <v>282</v>
      </c>
      <c r="G6" s="33">
        <f aca="true" t="shared" si="0" ref="G6:G29">C6-E6</f>
        <v>10</v>
      </c>
      <c r="H6" s="34">
        <v>85.04</v>
      </c>
      <c r="I6" s="29">
        <v>354.38</v>
      </c>
      <c r="J6" s="35">
        <f>I6*H6</f>
        <v>30136.4752</v>
      </c>
      <c r="K6" s="29">
        <v>911.93</v>
      </c>
      <c r="L6" s="35">
        <f>K6*13.98</f>
        <v>12748.7814</v>
      </c>
      <c r="M6" s="36">
        <v>1398</v>
      </c>
      <c r="N6" s="37">
        <f>M6*13.98</f>
        <v>19544.04</v>
      </c>
      <c r="O6" s="37">
        <v>35.42</v>
      </c>
      <c r="P6" s="37">
        <f>O6*1050.67</f>
        <v>37214.731400000004</v>
      </c>
      <c r="Q6" s="2">
        <v>2.86</v>
      </c>
      <c r="R6" s="2">
        <v>4.04</v>
      </c>
      <c r="S6" s="2">
        <v>9290.5</v>
      </c>
      <c r="T6" s="2">
        <v>1725.8</v>
      </c>
      <c r="U6" s="2">
        <v>0.03</v>
      </c>
      <c r="V6" s="2">
        <v>0.00557</v>
      </c>
      <c r="W6" s="3">
        <f>T6*U6*13.98</f>
        <v>723.8005199999999</v>
      </c>
      <c r="X6" s="3">
        <f>T6*U6*H6</f>
        <v>4402.86096</v>
      </c>
      <c r="Y6" s="5">
        <f>(N6-L6-W6)/G6/13.98</f>
        <v>43.42960000000001</v>
      </c>
      <c r="Z6" s="5">
        <f>(P6-J6-X6)/G6/H6</f>
        <v>3.1460433207902203</v>
      </c>
    </row>
    <row r="7" spans="1:26" ht="12.75">
      <c r="A7" s="1" t="s">
        <v>4</v>
      </c>
      <c r="B7" s="17" t="s">
        <v>32</v>
      </c>
      <c r="C7" s="21">
        <v>31</v>
      </c>
      <c r="D7" s="21">
        <v>29</v>
      </c>
      <c r="E7" s="21">
        <v>22</v>
      </c>
      <c r="F7" s="21">
        <v>20</v>
      </c>
      <c r="G7" s="33">
        <f t="shared" si="0"/>
        <v>9</v>
      </c>
      <c r="H7" s="34">
        <v>85.94</v>
      </c>
      <c r="I7" s="29">
        <v>88.48</v>
      </c>
      <c r="J7" s="35">
        <f aca="true" t="shared" si="1" ref="J7:J29">I7*H7</f>
        <v>7603.9712</v>
      </c>
      <c r="K7" s="29">
        <v>116.26</v>
      </c>
      <c r="L7" s="35">
        <f aca="true" t="shared" si="2" ref="L7:L29">K7*13.98</f>
        <v>1625.3148</v>
      </c>
      <c r="M7" s="36">
        <v>191</v>
      </c>
      <c r="N7" s="37">
        <f aca="true" t="shared" si="3" ref="N7:N29">M7*13.98</f>
        <v>2670.1800000000003</v>
      </c>
      <c r="O7" s="37">
        <v>11.85</v>
      </c>
      <c r="P7" s="37">
        <f aca="true" t="shared" si="4" ref="P7:P29">O7*1050.67</f>
        <v>12450.4395</v>
      </c>
      <c r="Q7" s="2">
        <v>2.86</v>
      </c>
      <c r="R7" s="2">
        <v>4.04</v>
      </c>
      <c r="S7" s="2">
        <v>2905.2</v>
      </c>
      <c r="T7" s="2">
        <v>515.9</v>
      </c>
      <c r="U7" s="2">
        <v>0.03</v>
      </c>
      <c r="V7" s="2">
        <f>T7*U7/S7</f>
        <v>0.005327344072697232</v>
      </c>
      <c r="W7" s="3">
        <f aca="true" t="shared" si="5" ref="W7:W29">T7*U7*13.98</f>
        <v>216.36846</v>
      </c>
      <c r="X7" s="3">
        <f aca="true" t="shared" si="6" ref="X7:X29">T7*U7*H7</f>
        <v>1330.0933799999998</v>
      </c>
      <c r="Y7" s="5">
        <f aca="true" t="shared" si="7" ref="Y7:Y29">(N7-L7-W7)/G7/13.98</f>
        <v>6.584777777777779</v>
      </c>
      <c r="Z7" s="5">
        <f aca="true" t="shared" si="8" ref="Z7:Z29">(P7-J7-X7)/G7/H7</f>
        <v>4.546291883226025</v>
      </c>
    </row>
    <row r="8" spans="1:26" ht="12.75">
      <c r="A8" s="1" t="s">
        <v>4</v>
      </c>
      <c r="B8" s="17" t="s">
        <v>6</v>
      </c>
      <c r="C8" s="22">
        <v>326</v>
      </c>
      <c r="D8" s="22">
        <v>274</v>
      </c>
      <c r="E8" s="22">
        <v>312</v>
      </c>
      <c r="F8" s="22">
        <v>266</v>
      </c>
      <c r="G8" s="33">
        <f t="shared" si="0"/>
        <v>14</v>
      </c>
      <c r="H8" s="34">
        <v>82.12</v>
      </c>
      <c r="I8" s="29">
        <v>887.17</v>
      </c>
      <c r="J8" s="35">
        <f t="shared" si="1"/>
        <v>72854.4004</v>
      </c>
      <c r="K8" s="29">
        <v>1365.24</v>
      </c>
      <c r="L8" s="35">
        <f t="shared" si="2"/>
        <v>19086.055200000003</v>
      </c>
      <c r="M8" s="36">
        <v>1456</v>
      </c>
      <c r="N8" s="37">
        <f t="shared" si="3"/>
        <v>20354.88</v>
      </c>
      <c r="O8" s="37">
        <v>83.42</v>
      </c>
      <c r="P8" s="37">
        <f t="shared" si="4"/>
        <v>87646.89140000001</v>
      </c>
      <c r="Q8" s="2">
        <v>2.86</v>
      </c>
      <c r="R8" s="2">
        <v>4.04</v>
      </c>
      <c r="S8" s="2">
        <v>9725.3</v>
      </c>
      <c r="T8" s="2">
        <v>1698</v>
      </c>
      <c r="U8" s="2">
        <v>0.03</v>
      </c>
      <c r="V8" s="2">
        <v>0.00524</v>
      </c>
      <c r="W8" s="3">
        <f t="shared" si="5"/>
        <v>712.1412</v>
      </c>
      <c r="X8" s="3">
        <f t="shared" si="6"/>
        <v>4183.1928</v>
      </c>
      <c r="Y8" s="5">
        <f t="shared" si="7"/>
        <v>2.8442857142857063</v>
      </c>
      <c r="Z8" s="5">
        <f t="shared" si="8"/>
        <v>9.228044499338953</v>
      </c>
    </row>
    <row r="9" spans="1:26" ht="12.75">
      <c r="A9" s="1" t="s">
        <v>4</v>
      </c>
      <c r="B9" s="17" t="s">
        <v>7</v>
      </c>
      <c r="C9" s="23">
        <v>189</v>
      </c>
      <c r="D9" s="23">
        <v>165</v>
      </c>
      <c r="E9" s="23">
        <v>166</v>
      </c>
      <c r="F9" s="23">
        <v>148</v>
      </c>
      <c r="G9" s="33">
        <f t="shared" si="0"/>
        <v>23</v>
      </c>
      <c r="H9" s="34">
        <v>83.17</v>
      </c>
      <c r="I9" s="29">
        <v>317.38</v>
      </c>
      <c r="J9" s="35">
        <f t="shared" si="1"/>
        <v>26396.4946</v>
      </c>
      <c r="K9" s="29">
        <v>424.45</v>
      </c>
      <c r="L9" s="35">
        <f t="shared" si="2"/>
        <v>5933.811</v>
      </c>
      <c r="M9" s="36">
        <v>865</v>
      </c>
      <c r="N9" s="37">
        <f t="shared" si="3"/>
        <v>12092.7</v>
      </c>
      <c r="O9" s="37">
        <v>55.53</v>
      </c>
      <c r="P9" s="37">
        <f t="shared" si="4"/>
        <v>58343.70510000001</v>
      </c>
      <c r="Q9" s="2">
        <v>2.86</v>
      </c>
      <c r="R9" s="2">
        <v>4.04</v>
      </c>
      <c r="S9" s="2">
        <v>6610</v>
      </c>
      <c r="T9" s="2">
        <v>825.7</v>
      </c>
      <c r="U9" s="2">
        <v>0.03</v>
      </c>
      <c r="V9" s="2">
        <v>0.00375</v>
      </c>
      <c r="W9" s="3">
        <f t="shared" si="5"/>
        <v>346.29858</v>
      </c>
      <c r="X9" s="3">
        <f t="shared" si="6"/>
        <v>2060.2040700000002</v>
      </c>
      <c r="Y9" s="5">
        <f t="shared" si="7"/>
        <v>18.07734782608696</v>
      </c>
      <c r="Z9" s="5">
        <f t="shared" si="8"/>
        <v>15.6238434793064</v>
      </c>
    </row>
    <row r="10" spans="1:26" ht="12.75">
      <c r="A10" s="1" t="s">
        <v>8</v>
      </c>
      <c r="B10" s="17" t="s">
        <v>7</v>
      </c>
      <c r="C10" s="23">
        <v>268</v>
      </c>
      <c r="D10" s="23">
        <v>280</v>
      </c>
      <c r="E10" s="23">
        <v>190</v>
      </c>
      <c r="F10" s="23">
        <v>201</v>
      </c>
      <c r="G10" s="33">
        <f t="shared" si="0"/>
        <v>78</v>
      </c>
      <c r="H10" s="34">
        <v>85.51</v>
      </c>
      <c r="I10" s="29">
        <v>239.04</v>
      </c>
      <c r="J10" s="35">
        <f t="shared" si="1"/>
        <v>20440.310400000002</v>
      </c>
      <c r="K10" s="29">
        <v>501.45</v>
      </c>
      <c r="L10" s="35">
        <f t="shared" si="2"/>
        <v>7010.271</v>
      </c>
      <c r="M10" s="36">
        <v>1443</v>
      </c>
      <c r="N10" s="37">
        <f t="shared" si="3"/>
        <v>20173.14</v>
      </c>
      <c r="O10" s="37">
        <v>39.69</v>
      </c>
      <c r="P10" s="37">
        <f t="shared" si="4"/>
        <v>41701.092300000004</v>
      </c>
      <c r="Q10" s="2">
        <v>2.8</v>
      </c>
      <c r="R10" s="2">
        <v>3.99</v>
      </c>
      <c r="S10" s="2">
        <v>6343.9</v>
      </c>
      <c r="T10" s="2">
        <v>597.7</v>
      </c>
      <c r="U10" s="2">
        <v>0.03</v>
      </c>
      <c r="V10" s="2">
        <v>0.00283</v>
      </c>
      <c r="W10" s="3">
        <f t="shared" si="5"/>
        <v>250.67538000000002</v>
      </c>
      <c r="X10" s="3">
        <f t="shared" si="6"/>
        <v>1533.2798100000002</v>
      </c>
      <c r="Y10" s="5">
        <f t="shared" si="7"/>
        <v>11.841269230769228</v>
      </c>
      <c r="Z10" s="5">
        <f t="shared" si="8"/>
        <v>2.957744047030037</v>
      </c>
    </row>
    <row r="11" spans="1:26" ht="12.75">
      <c r="A11" s="1" t="s">
        <v>8</v>
      </c>
      <c r="B11" s="17" t="s">
        <v>9</v>
      </c>
      <c r="C11" s="23">
        <v>240</v>
      </c>
      <c r="D11" s="23">
        <v>255</v>
      </c>
      <c r="E11" s="23">
        <v>135</v>
      </c>
      <c r="F11" s="23">
        <v>143</v>
      </c>
      <c r="G11" s="33">
        <f t="shared" si="0"/>
        <v>105</v>
      </c>
      <c r="H11" s="34">
        <v>82.89</v>
      </c>
      <c r="I11" s="29">
        <v>153.83</v>
      </c>
      <c r="J11" s="35">
        <f t="shared" si="1"/>
        <v>12750.968700000001</v>
      </c>
      <c r="K11" s="29">
        <v>351.14</v>
      </c>
      <c r="L11" s="35">
        <f t="shared" si="2"/>
        <v>4908.9372</v>
      </c>
      <c r="M11" s="36">
        <v>1285</v>
      </c>
      <c r="N11" s="37">
        <f t="shared" si="3"/>
        <v>17964.3</v>
      </c>
      <c r="O11" s="37">
        <v>38.05</v>
      </c>
      <c r="P11" s="37">
        <f t="shared" si="4"/>
        <v>39977.9935</v>
      </c>
      <c r="Q11" s="2">
        <v>2.86</v>
      </c>
      <c r="R11" s="2">
        <v>4.04</v>
      </c>
      <c r="S11" s="2">
        <v>5987.4</v>
      </c>
      <c r="T11" s="2">
        <v>702.3</v>
      </c>
      <c r="U11" s="2">
        <v>0.03</v>
      </c>
      <c r="V11" s="2">
        <v>0.00352</v>
      </c>
      <c r="W11" s="3">
        <f t="shared" si="5"/>
        <v>294.54462</v>
      </c>
      <c r="X11" s="3">
        <f t="shared" si="6"/>
        <v>1746.40941</v>
      </c>
      <c r="Y11" s="5">
        <f t="shared" si="7"/>
        <v>8.693247619047618</v>
      </c>
      <c r="Z11" s="5">
        <f t="shared" si="8"/>
        <v>2.9276454038341115</v>
      </c>
    </row>
    <row r="12" spans="1:26" ht="12.75">
      <c r="A12" s="1" t="s">
        <v>8</v>
      </c>
      <c r="B12" s="17" t="s">
        <v>10</v>
      </c>
      <c r="C12" s="23">
        <v>227</v>
      </c>
      <c r="D12" s="23">
        <v>252</v>
      </c>
      <c r="E12" s="23">
        <v>144</v>
      </c>
      <c r="F12" s="23">
        <v>164</v>
      </c>
      <c r="G12" s="33">
        <f t="shared" si="0"/>
        <v>83</v>
      </c>
      <c r="H12" s="34">
        <v>86.69</v>
      </c>
      <c r="I12" s="29">
        <v>242.28</v>
      </c>
      <c r="J12" s="35">
        <f t="shared" si="1"/>
        <v>21003.2532</v>
      </c>
      <c r="K12" s="29">
        <v>562.35</v>
      </c>
      <c r="L12" s="35">
        <f t="shared" si="2"/>
        <v>7861.653</v>
      </c>
      <c r="M12" s="36">
        <v>1384</v>
      </c>
      <c r="N12" s="37">
        <f t="shared" si="3"/>
        <v>19348.32</v>
      </c>
      <c r="O12" s="37">
        <v>36.42</v>
      </c>
      <c r="P12" s="37">
        <f t="shared" si="4"/>
        <v>38265.4014</v>
      </c>
      <c r="Q12" s="2">
        <v>2.86</v>
      </c>
      <c r="R12" s="2">
        <v>4.04</v>
      </c>
      <c r="S12" s="2">
        <v>5514.1</v>
      </c>
      <c r="T12" s="2">
        <v>777</v>
      </c>
      <c r="U12" s="2">
        <v>0.03</v>
      </c>
      <c r="V12" s="2">
        <v>0.00423</v>
      </c>
      <c r="W12" s="3">
        <f t="shared" si="5"/>
        <v>325.8738</v>
      </c>
      <c r="X12" s="3">
        <f t="shared" si="6"/>
        <v>2020.7439</v>
      </c>
      <c r="Y12" s="5">
        <f t="shared" si="7"/>
        <v>9.618554216867471</v>
      </c>
      <c r="Z12" s="5">
        <f t="shared" si="8"/>
        <v>2.118253283059566</v>
      </c>
    </row>
    <row r="13" spans="1:26" ht="12.75">
      <c r="A13" s="1" t="s">
        <v>8</v>
      </c>
      <c r="B13" s="17" t="s">
        <v>11</v>
      </c>
      <c r="C13" s="25">
        <v>161</v>
      </c>
      <c r="D13" s="25">
        <v>147</v>
      </c>
      <c r="E13" s="26">
        <v>151</v>
      </c>
      <c r="F13" s="26">
        <v>141</v>
      </c>
      <c r="G13" s="33">
        <f t="shared" si="0"/>
        <v>10</v>
      </c>
      <c r="H13" s="34">
        <v>85.66</v>
      </c>
      <c r="I13" s="30">
        <v>245.73</v>
      </c>
      <c r="J13" s="35">
        <f t="shared" si="1"/>
        <v>21049.231799999998</v>
      </c>
      <c r="K13" s="30">
        <v>1422.4</v>
      </c>
      <c r="L13" s="35">
        <f t="shared" si="2"/>
        <v>19885.152000000002</v>
      </c>
      <c r="M13" s="36">
        <v>1497</v>
      </c>
      <c r="N13" s="37">
        <f t="shared" si="3"/>
        <v>20928.06</v>
      </c>
      <c r="O13" s="37">
        <v>25.03</v>
      </c>
      <c r="P13" s="37">
        <f t="shared" si="4"/>
        <v>26298.2701</v>
      </c>
      <c r="Q13" s="2">
        <v>2.86</v>
      </c>
      <c r="R13" s="2">
        <v>4.04</v>
      </c>
      <c r="S13" s="6">
        <v>6784.7</v>
      </c>
      <c r="T13" s="6">
        <v>993.6</v>
      </c>
      <c r="U13" s="6">
        <v>0.03</v>
      </c>
      <c r="V13" s="6">
        <v>0.00439</v>
      </c>
      <c r="W13" s="6">
        <f t="shared" si="5"/>
        <v>416.71584</v>
      </c>
      <c r="X13" s="3">
        <f t="shared" si="6"/>
        <v>2553.35328</v>
      </c>
      <c r="Y13" s="5">
        <f t="shared" si="7"/>
        <v>4.479199999999995</v>
      </c>
      <c r="Z13" s="5">
        <f>(P13-J13-X13)/G13/H13</f>
        <v>3.1469589306560874</v>
      </c>
    </row>
    <row r="14" spans="1:26" ht="12.75">
      <c r="A14" s="1" t="s">
        <v>8</v>
      </c>
      <c r="B14" s="17" t="s">
        <v>11</v>
      </c>
      <c r="C14" s="27">
        <v>53</v>
      </c>
      <c r="D14" s="27">
        <v>44</v>
      </c>
      <c r="E14" s="26">
        <v>37</v>
      </c>
      <c r="F14" s="26">
        <v>31</v>
      </c>
      <c r="G14" s="33">
        <f t="shared" si="0"/>
        <v>16</v>
      </c>
      <c r="H14" s="34">
        <v>88.37</v>
      </c>
      <c r="I14" s="30">
        <v>40.49</v>
      </c>
      <c r="J14" s="35">
        <f t="shared" si="1"/>
        <v>3578.1013000000003</v>
      </c>
      <c r="K14" s="30">
        <v>80.33</v>
      </c>
      <c r="L14" s="35">
        <f t="shared" si="2"/>
        <v>1123.0134</v>
      </c>
      <c r="M14" s="36">
        <v>263</v>
      </c>
      <c r="N14" s="37">
        <f t="shared" si="3"/>
        <v>3676.7400000000002</v>
      </c>
      <c r="O14" s="37">
        <v>15.46</v>
      </c>
      <c r="P14" s="37">
        <f t="shared" si="4"/>
        <v>16243.358200000002</v>
      </c>
      <c r="Q14" s="2"/>
      <c r="R14" s="2"/>
      <c r="S14" s="6">
        <v>2971.4</v>
      </c>
      <c r="T14" s="6">
        <v>648.3</v>
      </c>
      <c r="U14" s="6">
        <v>0.03</v>
      </c>
      <c r="V14" s="6">
        <v>0.00655</v>
      </c>
      <c r="W14" s="6">
        <f t="shared" si="5"/>
        <v>271.89702</v>
      </c>
      <c r="X14" s="3">
        <f t="shared" si="6"/>
        <v>1718.70813</v>
      </c>
      <c r="Y14" s="5">
        <f t="shared" si="7"/>
        <v>10.2013125</v>
      </c>
      <c r="Z14" s="5">
        <f t="shared" si="8"/>
        <v>7.741985946871111</v>
      </c>
    </row>
    <row r="15" spans="1:26" ht="12.75">
      <c r="A15" s="1" t="s">
        <v>8</v>
      </c>
      <c r="B15" s="17" t="s">
        <v>11</v>
      </c>
      <c r="C15" s="28">
        <v>63</v>
      </c>
      <c r="D15" s="28">
        <v>58</v>
      </c>
      <c r="E15" s="26">
        <v>37</v>
      </c>
      <c r="F15" s="26">
        <v>35</v>
      </c>
      <c r="G15" s="33">
        <f t="shared" si="0"/>
        <v>26</v>
      </c>
      <c r="H15" s="34">
        <v>87.72</v>
      </c>
      <c r="I15" s="30">
        <v>45.98</v>
      </c>
      <c r="J15" s="35">
        <f t="shared" si="1"/>
        <v>4033.3655999999996</v>
      </c>
      <c r="K15" s="30">
        <v>79.32</v>
      </c>
      <c r="L15" s="35">
        <f t="shared" si="2"/>
        <v>1108.8935999999999</v>
      </c>
      <c r="M15" s="36">
        <v>349</v>
      </c>
      <c r="N15" s="37">
        <f t="shared" si="3"/>
        <v>4879.02</v>
      </c>
      <c r="O15" s="37">
        <v>13.11</v>
      </c>
      <c r="P15" s="37">
        <f t="shared" si="4"/>
        <v>13774.2837</v>
      </c>
      <c r="Q15" s="2"/>
      <c r="R15" s="2"/>
      <c r="S15" s="6">
        <v>6893.8</v>
      </c>
      <c r="T15" s="6">
        <v>1453.9</v>
      </c>
      <c r="U15" s="6">
        <v>0.03</v>
      </c>
      <c r="V15" s="6">
        <v>0.00633</v>
      </c>
      <c r="W15" s="6">
        <f t="shared" si="5"/>
        <v>609.76566</v>
      </c>
      <c r="X15" s="3">
        <f t="shared" si="6"/>
        <v>3826.0832400000004</v>
      </c>
      <c r="Y15" s="5">
        <f t="shared" si="7"/>
        <v>8.69473076923077</v>
      </c>
      <c r="Z15" s="5">
        <f t="shared" si="8"/>
        <v>2.5934068452067773</v>
      </c>
    </row>
    <row r="16" spans="1:26" ht="12.75">
      <c r="A16" s="1" t="s">
        <v>12</v>
      </c>
      <c r="B16" s="17" t="s">
        <v>5</v>
      </c>
      <c r="C16" s="23">
        <v>116</v>
      </c>
      <c r="D16" s="23">
        <v>102</v>
      </c>
      <c r="E16" s="23">
        <v>101</v>
      </c>
      <c r="F16" s="23">
        <v>79</v>
      </c>
      <c r="G16" s="33">
        <f t="shared" si="0"/>
        <v>15</v>
      </c>
      <c r="H16" s="34">
        <v>85.93</v>
      </c>
      <c r="I16" s="29">
        <v>155.22</v>
      </c>
      <c r="J16" s="35">
        <f t="shared" si="1"/>
        <v>13338.054600000001</v>
      </c>
      <c r="K16" s="29">
        <v>129.59</v>
      </c>
      <c r="L16" s="35">
        <f t="shared" si="2"/>
        <v>1811.6682</v>
      </c>
      <c r="M16" s="36">
        <v>230</v>
      </c>
      <c r="N16" s="37">
        <f t="shared" si="3"/>
        <v>3215.4</v>
      </c>
      <c r="O16" s="37">
        <v>26.13</v>
      </c>
      <c r="P16" s="37">
        <f t="shared" si="4"/>
        <v>27454.007100000003</v>
      </c>
      <c r="Q16" s="2">
        <v>2.86</v>
      </c>
      <c r="R16" s="2">
        <v>4.04</v>
      </c>
      <c r="S16" s="2">
        <v>7253</v>
      </c>
      <c r="T16" s="2">
        <v>1125</v>
      </c>
      <c r="U16" s="2">
        <v>0.03</v>
      </c>
      <c r="V16" s="2">
        <v>0.00465</v>
      </c>
      <c r="W16" s="3">
        <f t="shared" si="5"/>
        <v>471.825</v>
      </c>
      <c r="X16" s="3">
        <f t="shared" si="6"/>
        <v>2900.1375000000003</v>
      </c>
      <c r="Y16" s="5">
        <f t="shared" si="7"/>
        <v>4.444</v>
      </c>
      <c r="Z16" s="5">
        <f t="shared" si="8"/>
        <v>8.701512859304085</v>
      </c>
    </row>
    <row r="17" spans="1:26" ht="12.75">
      <c r="A17" s="1" t="s">
        <v>49</v>
      </c>
      <c r="B17" s="19" t="s">
        <v>46</v>
      </c>
      <c r="C17" s="23">
        <v>122</v>
      </c>
      <c r="D17" s="23">
        <v>92</v>
      </c>
      <c r="E17" s="23">
        <v>70</v>
      </c>
      <c r="F17" s="23">
        <v>62</v>
      </c>
      <c r="G17" s="33">
        <f t="shared" si="0"/>
        <v>52</v>
      </c>
      <c r="H17" s="34">
        <v>86.71</v>
      </c>
      <c r="I17" s="29">
        <v>115.21</v>
      </c>
      <c r="J17" s="35">
        <f t="shared" si="1"/>
        <v>9989.859099999998</v>
      </c>
      <c r="K17" s="29">
        <v>184.87</v>
      </c>
      <c r="L17" s="35">
        <f>K17*12.89</f>
        <v>2382.9743000000003</v>
      </c>
      <c r="M17" s="38">
        <v>498</v>
      </c>
      <c r="N17" s="37">
        <f>M17*12.89</f>
        <v>6419.22</v>
      </c>
      <c r="O17" s="37">
        <v>24.23</v>
      </c>
      <c r="P17" s="37">
        <f>O17*1199.09</f>
        <v>29053.950699999998</v>
      </c>
      <c r="Q17" s="2"/>
      <c r="R17" s="2"/>
      <c r="S17" s="6">
        <v>3500.4</v>
      </c>
      <c r="T17" s="6">
        <v>614.4</v>
      </c>
      <c r="U17" s="6">
        <v>0.03</v>
      </c>
      <c r="V17" s="6">
        <v>0.00527</v>
      </c>
      <c r="W17" s="20">
        <f>T17*U17*12.89</f>
        <v>237.58848</v>
      </c>
      <c r="X17" s="3">
        <f t="shared" si="6"/>
        <v>1598.2387199999998</v>
      </c>
      <c r="Y17" s="5">
        <f>(N17-L17-W17)/G17/12.89</f>
        <v>5.6672692307692305</v>
      </c>
      <c r="Z17" s="5">
        <f t="shared" si="8"/>
        <v>3.873622259875979</v>
      </c>
    </row>
    <row r="18" spans="1:26" ht="12.75">
      <c r="A18" s="1" t="s">
        <v>49</v>
      </c>
      <c r="B18" s="19" t="s">
        <v>47</v>
      </c>
      <c r="C18" s="24">
        <v>138</v>
      </c>
      <c r="D18" s="24">
        <v>110</v>
      </c>
      <c r="E18" s="24">
        <v>84</v>
      </c>
      <c r="F18" s="24">
        <v>72</v>
      </c>
      <c r="G18" s="33">
        <f t="shared" si="0"/>
        <v>54</v>
      </c>
      <c r="H18" s="34">
        <v>75.75</v>
      </c>
      <c r="I18" s="29">
        <v>95.53</v>
      </c>
      <c r="J18" s="35">
        <f t="shared" si="1"/>
        <v>7236.3975</v>
      </c>
      <c r="K18" s="29">
        <v>125.33</v>
      </c>
      <c r="L18" s="35">
        <f>K18*12.89</f>
        <v>1615.5037</v>
      </c>
      <c r="M18" s="38">
        <v>382</v>
      </c>
      <c r="N18" s="37">
        <f>M18*12.89</f>
        <v>4923.9800000000005</v>
      </c>
      <c r="O18" s="37">
        <v>16.4</v>
      </c>
      <c r="P18" s="37">
        <f>O18*1199.09</f>
        <v>19665.075999999997</v>
      </c>
      <c r="Q18" s="2"/>
      <c r="R18" s="2"/>
      <c r="S18" s="6">
        <v>3447.5</v>
      </c>
      <c r="T18" s="6">
        <v>594.6</v>
      </c>
      <c r="U18" s="6">
        <v>0.03</v>
      </c>
      <c r="V18" s="6">
        <v>0.00517</v>
      </c>
      <c r="W18" s="20">
        <f>T18*U18*12.89</f>
        <v>229.93182000000002</v>
      </c>
      <c r="X18" s="3">
        <f t="shared" si="6"/>
        <v>1351.2285000000002</v>
      </c>
      <c r="Y18" s="5">
        <f>(N18-L18-W18)/G18/12.89</f>
        <v>4.422814814814815</v>
      </c>
      <c r="Z18" s="5">
        <f t="shared" si="8"/>
        <v>2.708091920303141</v>
      </c>
    </row>
    <row r="19" spans="1:26" ht="12.75">
      <c r="A19" s="1" t="s">
        <v>49</v>
      </c>
      <c r="B19" s="19" t="s">
        <v>48</v>
      </c>
      <c r="C19" s="21">
        <v>50</v>
      </c>
      <c r="D19" s="21">
        <v>41</v>
      </c>
      <c r="E19" s="21">
        <v>35</v>
      </c>
      <c r="F19" s="21">
        <v>33</v>
      </c>
      <c r="G19" s="33">
        <f t="shared" si="0"/>
        <v>15</v>
      </c>
      <c r="H19" s="34">
        <v>178.99</v>
      </c>
      <c r="I19" s="29">
        <v>63.52</v>
      </c>
      <c r="J19" s="35">
        <f t="shared" si="1"/>
        <v>11369.444800000001</v>
      </c>
      <c r="K19" s="29">
        <v>42.14</v>
      </c>
      <c r="L19" s="35">
        <f>K19*12.89</f>
        <v>543.1846</v>
      </c>
      <c r="M19" s="38">
        <v>114</v>
      </c>
      <c r="N19" s="37">
        <f>M19*12.89</f>
        <v>1469.46</v>
      </c>
      <c r="O19" s="37">
        <v>24.78</v>
      </c>
      <c r="P19" s="37">
        <f>O19*1199.09</f>
        <v>29713.4502</v>
      </c>
      <c r="Q19" s="2"/>
      <c r="R19" s="2"/>
      <c r="S19" s="6">
        <v>1478.3</v>
      </c>
      <c r="T19" s="6">
        <v>202.8</v>
      </c>
      <c r="U19" s="6">
        <v>0.03</v>
      </c>
      <c r="V19" s="6">
        <v>0.00412</v>
      </c>
      <c r="W19" s="20">
        <f>T19*U19*12.89</f>
        <v>78.42276000000001</v>
      </c>
      <c r="X19" s="3">
        <f t="shared" si="6"/>
        <v>1088.9751600000002</v>
      </c>
      <c r="Y19" s="5">
        <f>(N19-L19-W19)/G19/12.89</f>
        <v>4.385066666666666</v>
      </c>
      <c r="Z19" s="5">
        <f t="shared" si="8"/>
        <v>6.426813505409984</v>
      </c>
    </row>
    <row r="20" spans="1:26" ht="12.75">
      <c r="A20" s="1" t="s">
        <v>13</v>
      </c>
      <c r="B20" s="17" t="s">
        <v>14</v>
      </c>
      <c r="C20" s="21">
        <v>137</v>
      </c>
      <c r="D20" s="21">
        <v>151</v>
      </c>
      <c r="E20" s="21">
        <v>92</v>
      </c>
      <c r="F20" s="21">
        <v>100</v>
      </c>
      <c r="G20" s="33">
        <f t="shared" si="0"/>
        <v>45</v>
      </c>
      <c r="H20" s="34">
        <v>83.84</v>
      </c>
      <c r="I20" s="29">
        <v>117.14</v>
      </c>
      <c r="J20" s="35">
        <f t="shared" si="1"/>
        <v>9821.017600000001</v>
      </c>
      <c r="K20" s="29">
        <v>246.69</v>
      </c>
      <c r="L20" s="35">
        <f t="shared" si="2"/>
        <v>3448.7262</v>
      </c>
      <c r="M20" s="36">
        <v>719</v>
      </c>
      <c r="N20" s="37">
        <f t="shared" si="3"/>
        <v>10051.62</v>
      </c>
      <c r="O20" s="37">
        <v>24.8</v>
      </c>
      <c r="P20" s="37">
        <f t="shared" si="4"/>
        <v>26056.616</v>
      </c>
      <c r="Q20" s="2">
        <v>2.86</v>
      </c>
      <c r="R20" s="2">
        <v>4.04</v>
      </c>
      <c r="S20" s="2">
        <v>3718.8</v>
      </c>
      <c r="T20" s="2">
        <v>528.4</v>
      </c>
      <c r="U20" s="2">
        <v>0.03</v>
      </c>
      <c r="V20" s="2">
        <v>0.00426</v>
      </c>
      <c r="W20" s="3">
        <f t="shared" si="5"/>
        <v>221.61095999999998</v>
      </c>
      <c r="X20" s="3">
        <f t="shared" si="6"/>
        <v>1329.0316799999998</v>
      </c>
      <c r="Y20" s="5">
        <f t="shared" si="7"/>
        <v>10.143511111111113</v>
      </c>
      <c r="Z20" s="5">
        <f t="shared" si="8"/>
        <v>3.951062001696353</v>
      </c>
    </row>
    <row r="21" spans="1:26" ht="12.75">
      <c r="A21" s="1" t="s">
        <v>13</v>
      </c>
      <c r="B21" s="17" t="s">
        <v>15</v>
      </c>
      <c r="C21" s="21">
        <v>373</v>
      </c>
      <c r="D21" s="21">
        <v>377</v>
      </c>
      <c r="E21" s="21">
        <v>238</v>
      </c>
      <c r="F21" s="21">
        <v>248</v>
      </c>
      <c r="G21" s="33">
        <f t="shared" si="0"/>
        <v>135</v>
      </c>
      <c r="H21" s="34">
        <v>84.61</v>
      </c>
      <c r="I21" s="29">
        <v>290.01</v>
      </c>
      <c r="J21" s="35">
        <f t="shared" si="1"/>
        <v>24537.7461</v>
      </c>
      <c r="K21" s="29">
        <v>540.1</v>
      </c>
      <c r="L21" s="35">
        <f t="shared" si="2"/>
        <v>7550.598000000001</v>
      </c>
      <c r="M21" s="36">
        <v>1446</v>
      </c>
      <c r="N21" s="37">
        <f t="shared" si="3"/>
        <v>20215.08</v>
      </c>
      <c r="O21" s="37">
        <v>36.52</v>
      </c>
      <c r="P21" s="37">
        <f t="shared" si="4"/>
        <v>38370.468400000005</v>
      </c>
      <c r="Q21" s="2">
        <v>2.86</v>
      </c>
      <c r="R21" s="2">
        <v>4.04</v>
      </c>
      <c r="S21" s="2">
        <v>9274.6</v>
      </c>
      <c r="T21" s="2">
        <v>1475.9</v>
      </c>
      <c r="U21" s="2">
        <v>0.03</v>
      </c>
      <c r="V21" s="2">
        <v>0.00477</v>
      </c>
      <c r="W21" s="3">
        <f t="shared" si="5"/>
        <v>618.99246</v>
      </c>
      <c r="X21" s="3">
        <f t="shared" si="6"/>
        <v>3746.27697</v>
      </c>
      <c r="Y21" s="5">
        <f t="shared" si="7"/>
        <v>6.382392592592593</v>
      </c>
      <c r="Z21" s="5">
        <v>3.15</v>
      </c>
    </row>
    <row r="22" spans="1:26" ht="12.75">
      <c r="A22" s="1" t="s">
        <v>16</v>
      </c>
      <c r="B22" s="17" t="s">
        <v>6</v>
      </c>
      <c r="C22" s="21">
        <v>227</v>
      </c>
      <c r="D22" s="21">
        <v>241</v>
      </c>
      <c r="E22" s="21">
        <v>178</v>
      </c>
      <c r="F22" s="21">
        <v>192</v>
      </c>
      <c r="G22" s="33">
        <f t="shared" si="0"/>
        <v>49</v>
      </c>
      <c r="H22" s="34">
        <v>85.61</v>
      </c>
      <c r="I22" s="29">
        <v>220.06</v>
      </c>
      <c r="J22" s="35">
        <f t="shared" si="1"/>
        <v>18839.3366</v>
      </c>
      <c r="K22" s="29">
        <v>403.5</v>
      </c>
      <c r="L22" s="35">
        <f t="shared" si="2"/>
        <v>5640.93</v>
      </c>
      <c r="M22" s="36">
        <v>896</v>
      </c>
      <c r="N22" s="37">
        <f t="shared" si="3"/>
        <v>12526.08</v>
      </c>
      <c r="O22" s="37">
        <v>36.27</v>
      </c>
      <c r="P22" s="37">
        <f t="shared" si="4"/>
        <v>38107.80090000001</v>
      </c>
      <c r="Q22" s="2">
        <v>2.86</v>
      </c>
      <c r="R22" s="2">
        <v>4.04</v>
      </c>
      <c r="S22" s="2">
        <v>5976.4</v>
      </c>
      <c r="T22" s="2">
        <v>702.3</v>
      </c>
      <c r="U22" s="2">
        <v>0.03</v>
      </c>
      <c r="V22" s="2">
        <v>0.00353</v>
      </c>
      <c r="W22" s="3">
        <f t="shared" si="5"/>
        <v>294.54462</v>
      </c>
      <c r="X22" s="3">
        <f t="shared" si="6"/>
        <v>1803.7170899999999</v>
      </c>
      <c r="Y22" s="5">
        <f t="shared" si="7"/>
        <v>9.621040816326529</v>
      </c>
      <c r="Z22" s="5">
        <f t="shared" si="8"/>
        <v>4.163338540462327</v>
      </c>
    </row>
    <row r="23" spans="1:26" ht="12.75">
      <c r="A23" s="1" t="s">
        <v>16</v>
      </c>
      <c r="B23" s="17">
        <v>7</v>
      </c>
      <c r="C23" s="21">
        <v>55</v>
      </c>
      <c r="D23" s="21">
        <v>37</v>
      </c>
      <c r="E23" s="21">
        <v>0</v>
      </c>
      <c r="F23" s="21">
        <v>0</v>
      </c>
      <c r="G23" s="33">
        <f t="shared" si="0"/>
        <v>55</v>
      </c>
      <c r="H23" s="34">
        <v>86.55</v>
      </c>
      <c r="I23" s="29">
        <v>0</v>
      </c>
      <c r="J23" s="35">
        <f t="shared" si="1"/>
        <v>0</v>
      </c>
      <c r="K23" s="29">
        <v>0</v>
      </c>
      <c r="L23" s="35">
        <f t="shared" si="2"/>
        <v>0</v>
      </c>
      <c r="M23" s="36">
        <v>243</v>
      </c>
      <c r="N23" s="37">
        <f t="shared" si="3"/>
        <v>3397.1400000000003</v>
      </c>
      <c r="O23" s="37">
        <v>36.6</v>
      </c>
      <c r="P23" s="37">
        <f t="shared" si="4"/>
        <v>38454.522000000004</v>
      </c>
      <c r="Q23" s="2">
        <v>2.43</v>
      </c>
      <c r="R23" s="2">
        <v>3.61</v>
      </c>
      <c r="S23" s="2">
        <v>665.1</v>
      </c>
      <c r="T23" s="2">
        <v>358.5</v>
      </c>
      <c r="U23" s="2">
        <v>0.029</v>
      </c>
      <c r="V23" s="2">
        <v>0.0157</v>
      </c>
      <c r="W23" s="3">
        <f t="shared" si="5"/>
        <v>145.34307</v>
      </c>
      <c r="X23" s="3">
        <f t="shared" si="6"/>
        <v>899.817075</v>
      </c>
      <c r="Y23" s="5">
        <f t="shared" si="7"/>
        <v>4.229154545454546</v>
      </c>
      <c r="Z23" s="5">
        <f t="shared" si="8"/>
        <v>7.889229541515678</v>
      </c>
    </row>
    <row r="24" spans="1:26" ht="12.75">
      <c r="A24" s="1" t="s">
        <v>16</v>
      </c>
      <c r="B24" s="17" t="s">
        <v>10</v>
      </c>
      <c r="C24" s="21">
        <v>151</v>
      </c>
      <c r="D24" s="21">
        <v>153</v>
      </c>
      <c r="E24" s="21">
        <v>123</v>
      </c>
      <c r="F24" s="21">
        <v>123</v>
      </c>
      <c r="G24" s="33">
        <f t="shared" si="0"/>
        <v>28</v>
      </c>
      <c r="H24" s="34">
        <v>85.38</v>
      </c>
      <c r="I24" s="29">
        <v>188.08</v>
      </c>
      <c r="J24" s="35">
        <f t="shared" si="1"/>
        <v>16058.2704</v>
      </c>
      <c r="K24" s="29">
        <v>274.18</v>
      </c>
      <c r="L24" s="35">
        <f t="shared" si="2"/>
        <v>3833.0364000000004</v>
      </c>
      <c r="M24" s="36">
        <v>721</v>
      </c>
      <c r="N24" s="37">
        <f t="shared" si="3"/>
        <v>10079.58</v>
      </c>
      <c r="O24" s="37">
        <v>26.14</v>
      </c>
      <c r="P24" s="37">
        <f t="shared" si="4"/>
        <v>27464.513800000004</v>
      </c>
      <c r="Q24" s="2">
        <v>2.8</v>
      </c>
      <c r="R24" s="2">
        <v>3.99</v>
      </c>
      <c r="S24" s="2">
        <v>3323</v>
      </c>
      <c r="T24" s="2">
        <v>535.7</v>
      </c>
      <c r="U24" s="2">
        <v>0.03</v>
      </c>
      <c r="V24" s="2">
        <v>0.00484</v>
      </c>
      <c r="W24" s="3">
        <f t="shared" si="5"/>
        <v>224.67258000000004</v>
      </c>
      <c r="X24" s="3">
        <f t="shared" si="6"/>
        <v>1372.14198</v>
      </c>
      <c r="Y24" s="5">
        <f t="shared" si="7"/>
        <v>15.383892857142852</v>
      </c>
      <c r="Z24" s="5">
        <f t="shared" si="8"/>
        <v>4.197244846568285</v>
      </c>
    </row>
    <row r="25" spans="1:26" ht="12.75">
      <c r="A25" s="1" t="s">
        <v>16</v>
      </c>
      <c r="B25" s="17" t="s">
        <v>17</v>
      </c>
      <c r="C25" s="21">
        <v>237</v>
      </c>
      <c r="D25" s="21">
        <v>251</v>
      </c>
      <c r="E25" s="21">
        <v>164</v>
      </c>
      <c r="F25" s="21">
        <v>173</v>
      </c>
      <c r="G25" s="33">
        <f t="shared" si="0"/>
        <v>73</v>
      </c>
      <c r="H25" s="34">
        <v>81.66</v>
      </c>
      <c r="I25" s="29">
        <v>229.17</v>
      </c>
      <c r="J25" s="35">
        <f t="shared" si="1"/>
        <v>18714.0222</v>
      </c>
      <c r="K25" s="29">
        <v>387.2</v>
      </c>
      <c r="L25" s="35">
        <f t="shared" si="2"/>
        <v>5413.056</v>
      </c>
      <c r="M25" s="36">
        <v>1220</v>
      </c>
      <c r="N25" s="37">
        <f t="shared" si="3"/>
        <v>17055.600000000002</v>
      </c>
      <c r="O25" s="37">
        <v>51.23</v>
      </c>
      <c r="P25" s="37">
        <f t="shared" si="4"/>
        <v>53825.8241</v>
      </c>
      <c r="Q25" s="2">
        <v>2.86</v>
      </c>
      <c r="R25" s="2">
        <v>4.04</v>
      </c>
      <c r="S25" s="2">
        <v>6352.8</v>
      </c>
      <c r="T25" s="2">
        <v>695.7</v>
      </c>
      <c r="U25" s="2">
        <v>0.03</v>
      </c>
      <c r="V25" s="2">
        <v>0.00328</v>
      </c>
      <c r="W25" s="3">
        <f t="shared" si="5"/>
        <v>291.77658</v>
      </c>
      <c r="X25" s="3">
        <f t="shared" si="6"/>
        <v>1704.3258600000001</v>
      </c>
      <c r="Y25" s="5">
        <f t="shared" si="7"/>
        <v>11.122315068493153</v>
      </c>
      <c r="Z25" s="5">
        <f t="shared" si="8"/>
        <v>5.60417166399941</v>
      </c>
    </row>
    <row r="26" spans="1:26" ht="12.75">
      <c r="A26" s="1" t="s">
        <v>16</v>
      </c>
      <c r="B26" s="17" t="s">
        <v>18</v>
      </c>
      <c r="C26" s="21">
        <v>281</v>
      </c>
      <c r="D26" s="21">
        <v>302</v>
      </c>
      <c r="E26" s="21">
        <v>31</v>
      </c>
      <c r="F26" s="21">
        <v>34</v>
      </c>
      <c r="G26" s="33">
        <f t="shared" si="0"/>
        <v>250</v>
      </c>
      <c r="H26" s="34">
        <v>84.93</v>
      </c>
      <c r="I26" s="29">
        <v>27.2</v>
      </c>
      <c r="J26" s="35">
        <f t="shared" si="1"/>
        <v>2310.096</v>
      </c>
      <c r="K26" s="29">
        <v>50.06</v>
      </c>
      <c r="L26" s="35">
        <f t="shared" si="2"/>
        <v>699.8388000000001</v>
      </c>
      <c r="M26" s="36">
        <v>1733</v>
      </c>
      <c r="N26" s="37">
        <f t="shared" si="3"/>
        <v>24227.34</v>
      </c>
      <c r="O26" s="37">
        <v>58.94</v>
      </c>
      <c r="P26" s="37">
        <f t="shared" si="4"/>
        <v>61926.4898</v>
      </c>
      <c r="Q26" s="2">
        <v>2.43</v>
      </c>
      <c r="R26" s="2">
        <v>3.61</v>
      </c>
      <c r="S26" s="2">
        <v>4188.1</v>
      </c>
      <c r="T26" s="2">
        <v>1414</v>
      </c>
      <c r="U26" s="2">
        <v>0.029</v>
      </c>
      <c r="V26" s="2">
        <v>0.00979</v>
      </c>
      <c r="W26" s="3">
        <f t="shared" si="5"/>
        <v>573.26388</v>
      </c>
      <c r="X26" s="3">
        <f t="shared" si="6"/>
        <v>3482.6395800000005</v>
      </c>
      <c r="Y26" s="5">
        <f t="shared" si="7"/>
        <v>6.567736</v>
      </c>
      <c r="Z26" s="5">
        <f t="shared" si="8"/>
        <v>2.6437656526551274</v>
      </c>
    </row>
    <row r="27" spans="1:26" ht="12.75">
      <c r="A27" s="1" t="s">
        <v>16</v>
      </c>
      <c r="B27" s="17" t="s">
        <v>19</v>
      </c>
      <c r="C27" s="21">
        <v>142</v>
      </c>
      <c r="D27" s="21">
        <v>154</v>
      </c>
      <c r="E27" s="21">
        <v>69</v>
      </c>
      <c r="F27" s="21">
        <v>85</v>
      </c>
      <c r="G27" s="33">
        <f t="shared" si="0"/>
        <v>73</v>
      </c>
      <c r="H27" s="34">
        <v>82.92</v>
      </c>
      <c r="I27" s="29">
        <v>156.82</v>
      </c>
      <c r="J27" s="35">
        <f t="shared" si="1"/>
        <v>13003.5144</v>
      </c>
      <c r="K27" s="29">
        <v>271.74</v>
      </c>
      <c r="L27" s="35">
        <f t="shared" si="2"/>
        <v>3798.9252</v>
      </c>
      <c r="M27" s="36">
        <v>560</v>
      </c>
      <c r="N27" s="37">
        <f t="shared" si="3"/>
        <v>7828.8</v>
      </c>
      <c r="O27" s="37">
        <v>28.63</v>
      </c>
      <c r="P27" s="37">
        <f t="shared" si="4"/>
        <v>30080.6821</v>
      </c>
      <c r="Q27" s="2">
        <v>2.86</v>
      </c>
      <c r="R27" s="2">
        <v>4.04</v>
      </c>
      <c r="S27" s="2">
        <v>3911.5</v>
      </c>
      <c r="T27" s="2">
        <v>460.2</v>
      </c>
      <c r="U27" s="2">
        <v>0.03</v>
      </c>
      <c r="V27" s="2">
        <v>0.00353</v>
      </c>
      <c r="W27" s="3">
        <f t="shared" si="5"/>
        <v>193.00788</v>
      </c>
      <c r="X27" s="3">
        <f t="shared" si="6"/>
        <v>1144.79352</v>
      </c>
      <c r="Y27" s="5">
        <f t="shared" si="7"/>
        <v>3.7596438356164383</v>
      </c>
      <c r="Z27" s="5">
        <f t="shared" si="8"/>
        <v>2.632075507668722</v>
      </c>
    </row>
    <row r="28" spans="1:26" ht="12.75">
      <c r="A28" s="1" t="s">
        <v>16</v>
      </c>
      <c r="B28" s="17" t="s">
        <v>20</v>
      </c>
      <c r="C28" s="21">
        <v>226</v>
      </c>
      <c r="D28" s="21">
        <v>240</v>
      </c>
      <c r="E28" s="21">
        <v>134</v>
      </c>
      <c r="F28" s="21">
        <v>138</v>
      </c>
      <c r="G28" s="33">
        <f t="shared" si="0"/>
        <v>92</v>
      </c>
      <c r="H28" s="34">
        <v>87.19</v>
      </c>
      <c r="I28" s="29">
        <v>143.12</v>
      </c>
      <c r="J28" s="35">
        <f t="shared" si="1"/>
        <v>12478.6328</v>
      </c>
      <c r="K28" s="29">
        <v>332.17</v>
      </c>
      <c r="L28" s="35">
        <f t="shared" si="2"/>
        <v>4643.7366</v>
      </c>
      <c r="M28" s="36">
        <v>945</v>
      </c>
      <c r="N28" s="37">
        <f t="shared" si="3"/>
        <v>13211.1</v>
      </c>
      <c r="O28" s="37">
        <v>35.02</v>
      </c>
      <c r="P28" s="37">
        <f t="shared" si="4"/>
        <v>36794.46340000001</v>
      </c>
      <c r="Q28" s="2">
        <v>2.86</v>
      </c>
      <c r="R28" s="2">
        <v>4.04</v>
      </c>
      <c r="S28" s="2">
        <v>5485.6</v>
      </c>
      <c r="T28" s="2">
        <v>817.7</v>
      </c>
      <c r="U28" s="2">
        <v>0.03</v>
      </c>
      <c r="V28" s="2">
        <v>0.00447</v>
      </c>
      <c r="W28" s="3">
        <f t="shared" si="5"/>
        <v>342.94338</v>
      </c>
      <c r="X28" s="3">
        <f t="shared" si="6"/>
        <v>2138.8578899999998</v>
      </c>
      <c r="Y28" s="5">
        <f t="shared" si="7"/>
        <v>6.394554347826086</v>
      </c>
      <c r="Z28" s="5">
        <f t="shared" si="8"/>
        <v>2.7646983736168402</v>
      </c>
    </row>
    <row r="29" spans="1:26" ht="12.75">
      <c r="A29" s="1" t="s">
        <v>16</v>
      </c>
      <c r="B29" s="18" t="s">
        <v>21</v>
      </c>
      <c r="C29" s="21">
        <v>199</v>
      </c>
      <c r="D29" s="21">
        <v>208</v>
      </c>
      <c r="E29" s="21">
        <v>123</v>
      </c>
      <c r="F29" s="21">
        <v>125</v>
      </c>
      <c r="G29" s="33">
        <f t="shared" si="0"/>
        <v>76</v>
      </c>
      <c r="H29" s="34">
        <v>85.44</v>
      </c>
      <c r="I29" s="29">
        <v>177.27</v>
      </c>
      <c r="J29" s="35">
        <f t="shared" si="1"/>
        <v>15145.9488</v>
      </c>
      <c r="K29" s="29">
        <v>304.64</v>
      </c>
      <c r="L29" s="35">
        <f t="shared" si="2"/>
        <v>4258.8672</v>
      </c>
      <c r="M29" s="36">
        <v>1049</v>
      </c>
      <c r="N29" s="37">
        <f t="shared" si="3"/>
        <v>14665.02</v>
      </c>
      <c r="O29" s="37">
        <v>35.24</v>
      </c>
      <c r="P29" s="37">
        <f t="shared" si="4"/>
        <v>37025.6108</v>
      </c>
      <c r="Q29" s="2">
        <v>2.8</v>
      </c>
      <c r="R29" s="2">
        <v>3.99</v>
      </c>
      <c r="S29" s="2">
        <v>4673.4</v>
      </c>
      <c r="T29" s="2">
        <v>468.6</v>
      </c>
      <c r="U29" s="2">
        <v>0.03</v>
      </c>
      <c r="V29" s="2">
        <v>0.00301</v>
      </c>
      <c r="W29" s="3">
        <f t="shared" si="5"/>
        <v>196.53084</v>
      </c>
      <c r="X29" s="3">
        <f t="shared" si="6"/>
        <v>1201.11552</v>
      </c>
      <c r="Y29" s="5">
        <f t="shared" si="7"/>
        <v>9.609236842105263</v>
      </c>
      <c r="Z29" s="5">
        <f t="shared" si="8"/>
        <v>3.18452876749458</v>
      </c>
    </row>
  </sheetData>
  <sheetProtection/>
  <mergeCells count="2">
    <mergeCell ref="A2:Z2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2015-04-21T06:10:45Z</cp:lastPrinted>
  <dcterms:created xsi:type="dcterms:W3CDTF">2012-09-26T11:06:49Z</dcterms:created>
  <dcterms:modified xsi:type="dcterms:W3CDTF">2015-04-21T06:12:07Z</dcterms:modified>
  <cp:category/>
  <cp:version/>
  <cp:contentType/>
  <cp:contentStatus/>
</cp:coreProperties>
</file>