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950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<sst xmlns="http://schemas.openxmlformats.org/spreadsheetml/2006/main" count="74" uniqueCount="51">
  <si>
    <t>Улица</t>
  </si>
  <si>
    <t>Дом</t>
  </si>
  <si>
    <t>Живет</t>
  </si>
  <si>
    <t>Прописано</t>
  </si>
  <si>
    <t>Александровка (УД)</t>
  </si>
  <si>
    <t xml:space="preserve">  1</t>
  </si>
  <si>
    <t xml:space="preserve">  5</t>
  </si>
  <si>
    <t xml:space="preserve">  7</t>
  </si>
  <si>
    <t>Баскакова ул.(УД)</t>
  </si>
  <si>
    <t xml:space="preserve">  9</t>
  </si>
  <si>
    <t xml:space="preserve"> 11</t>
  </si>
  <si>
    <t xml:space="preserve"> 14</t>
  </si>
  <si>
    <t>Васильковского ул.(У</t>
  </si>
  <si>
    <t>Ленина проспект(УД)</t>
  </si>
  <si>
    <t xml:space="preserve"> 32</t>
  </si>
  <si>
    <t xml:space="preserve"> 38</t>
  </si>
  <si>
    <t>Учебная ул.(УД)</t>
  </si>
  <si>
    <t xml:space="preserve"> 13</t>
  </si>
  <si>
    <t xml:space="preserve"> 15</t>
  </si>
  <si>
    <t xml:space="preserve"> 15a</t>
  </si>
  <si>
    <t xml:space="preserve"> 17</t>
  </si>
  <si>
    <t xml:space="preserve"> 21</t>
  </si>
  <si>
    <t>S по дому</t>
  </si>
  <si>
    <t>Норма   ГВС</t>
  </si>
  <si>
    <t>Норма    ХВС</t>
  </si>
  <si>
    <t>ГВС сумма на дом</t>
  </si>
  <si>
    <t>Лестничные клетки</t>
  </si>
  <si>
    <t>Сумма на ОДН ХВС</t>
  </si>
  <si>
    <t>Сумма на ОДН ГВС</t>
  </si>
  <si>
    <t xml:space="preserve">  НОРМА ХВС    1м3 на 1 чел. без ИПУ</t>
  </si>
  <si>
    <t xml:space="preserve"> НОРМА ГВС       1м3 на 1 чел. без ИПУ</t>
  </si>
  <si>
    <t xml:space="preserve"> ХВС сумма по дому </t>
  </si>
  <si>
    <t xml:space="preserve">  2</t>
  </si>
  <si>
    <t>норма</t>
  </si>
  <si>
    <t>стоимость 1 м3 ГВС</t>
  </si>
  <si>
    <t>ИПУ холодной воды (м3)</t>
  </si>
  <si>
    <t>ИПУ горячей воды (м3)</t>
  </si>
  <si>
    <t>ОДПУ 
ХВС (Т)</t>
  </si>
  <si>
    <t>ОДПУ 
ГВС Г/кал</t>
  </si>
  <si>
    <t>ОДН 
ГВС и ХВС  на 1м2 S квартирыры</t>
  </si>
  <si>
    <t>Живет с ИПУ</t>
  </si>
  <si>
    <t>Живет без ИПУ</t>
  </si>
  <si>
    <t>К уплате ХВС</t>
  </si>
  <si>
    <t>К уплате ГВС</t>
  </si>
  <si>
    <t>РАСЧЕТ КОММУНАЛЬНЫХ УСЛУГ ПО ГВС И ХВС в многоквартирных домах, 
находящихся на обслуживании в ООО УК ЖКХ "Управдом"</t>
  </si>
  <si>
    <t>за</t>
  </si>
  <si>
    <t xml:space="preserve">  1a</t>
  </si>
  <si>
    <t xml:space="preserve">  1б</t>
  </si>
  <si>
    <t xml:space="preserve">  3</t>
  </si>
  <si>
    <t>Карачарово (Д.)</t>
  </si>
  <si>
    <t>сентябрь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</si>
</sst>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0.0000"/>
    <numFmt numFmtId="167" formatCode="0.000"/>
    <numFmt numFmtId="168" formatCode="#0"/>
    <numFmt numFmtId="169" formatCode="#0.0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2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10" xfId="92" applyFont="1" applyFill="1" applyBorder="1" applyAlignment="1">
      <alignment horizontal="center" vertical="center" wrapText="1"/>
      <protection/>
    </xf>
    <xf numFmtId="0" fontId="2" fillId="0" borderId="10" xfId="263" applyNumberFormat="1" applyFont="1" applyFill="1" applyBorder="1" applyAlignment="1">
      <alignment horizontal="center" vertical="center" wrapText="1"/>
      <protection/>
    </xf>
    <xf numFmtId="0" fontId="2" fillId="0" borderId="10" xfId="262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92" applyFont="1" applyFill="1" applyBorder="1" applyAlignment="1">
      <alignment horizontal="center" vertical="center" wrapText="1"/>
      <protection/>
    </xf>
    <xf numFmtId="0" fontId="2" fillId="0" borderId="10" xfId="9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92" applyFont="1" applyFill="1" applyBorder="1" applyAlignment="1">
      <alignment horizontal="center" wrapText="1"/>
      <protection/>
    </xf>
    <xf numFmtId="0" fontId="21" fillId="0" borderId="1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" fillId="0" borderId="10" xfId="237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237" applyFont="1" applyFill="1" applyBorder="1" applyAlignment="1">
      <alignment horizontal="left"/>
      <protection/>
    </xf>
    <xf numFmtId="2" fontId="2" fillId="0" borderId="10" xfId="92" applyNumberFormat="1" applyFont="1" applyFill="1" applyBorder="1" applyAlignment="1">
      <alignment horizontal="center" vertical="center"/>
      <protection/>
    </xf>
    <xf numFmtId="169" fontId="2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9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" fillId="0" borderId="11" xfId="237" applyFont="1" applyFill="1" applyBorder="1" applyAlignment="1">
      <alignment horizontal="center"/>
      <protection/>
    </xf>
    <xf numFmtId="0" fontId="21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 vertical="center"/>
    </xf>
    <xf numFmtId="0" fontId="2" fillId="0" borderId="11" xfId="237" applyFont="1" applyFill="1" applyBorder="1" applyAlignment="1">
      <alignment horizontal="center"/>
      <protection/>
    </xf>
    <xf numFmtId="0" fontId="2" fillId="0" borderId="12" xfId="237" applyFont="1" applyFill="1" applyBorder="1" applyAlignment="1">
      <alignment horizontal="center"/>
      <protection/>
    </xf>
    <xf numFmtId="1" fontId="2" fillId="0" borderId="13" xfId="68" applyNumberFormat="1" applyFont="1" applyFill="1" applyBorder="1" applyAlignment="1" applyProtection="1">
      <alignment horizontal="center" shrinkToFit="1"/>
      <protection/>
    </xf>
    <xf numFmtId="2" fontId="2" fillId="0" borderId="13" xfId="65" applyNumberFormat="1" applyFont="1" applyFill="1" applyBorder="1" applyAlignment="1" applyProtection="1">
      <alignment horizontal="center" shrinkToFit="1"/>
      <protection/>
    </xf>
    <xf numFmtId="2" fontId="2" fillId="0" borderId="13" xfId="66" applyNumberFormat="1" applyFont="1" applyFill="1" applyBorder="1" applyAlignment="1" applyProtection="1">
      <alignment horizontal="center" shrinkToFit="1"/>
      <protection/>
    </xf>
    <xf numFmtId="4" fontId="2" fillId="0" borderId="11" xfId="122" applyNumberFormat="1" applyFont="1" applyFill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227" applyFont="1" applyFill="1" applyBorder="1">
      <alignment/>
      <protection/>
    </xf>
    <xf numFmtId="1" fontId="21" fillId="0" borderId="10" xfId="0" applyNumberFormat="1" applyFont="1" applyFill="1" applyBorder="1" applyAlignment="1">
      <alignment horizontal="center"/>
    </xf>
    <xf numFmtId="4" fontId="2" fillId="0" borderId="12" xfId="122" applyNumberFormat="1" applyFont="1" applyFill="1" applyBorder="1" applyAlignment="1">
      <alignment horizontal="center"/>
      <protection/>
    </xf>
    <xf numFmtId="0" fontId="21" fillId="0" borderId="14" xfId="0" applyFont="1" applyFill="1" applyBorder="1" applyAlignment="1">
      <alignment horizontal="center"/>
    </xf>
    <xf numFmtId="2" fontId="2" fillId="0" borderId="14" xfId="92" applyNumberFormat="1" applyFont="1" applyFill="1" applyBorder="1" applyAlignment="1">
      <alignment horizontal="center" vertical="center"/>
      <protection/>
    </xf>
    <xf numFmtId="4" fontId="2" fillId="0" borderId="10" xfId="122" applyNumberFormat="1" applyFont="1" applyFill="1" applyBorder="1" applyAlignment="1">
      <alignment horizontal="center"/>
      <protection/>
    </xf>
    <xf numFmtId="2" fontId="21" fillId="0" borderId="10" xfId="0" applyNumberFormat="1" applyFont="1" applyFill="1" applyBorder="1" applyAlignment="1">
      <alignment horizontal="center"/>
    </xf>
    <xf numFmtId="0" fontId="20" fillId="0" borderId="15" xfId="92" applyFont="1" applyFill="1" applyBorder="1" applyAlignment="1">
      <alignment horizontal="center" wrapText="1"/>
      <protection/>
    </xf>
    <xf numFmtId="167" fontId="20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167" fontId="24" fillId="0" borderId="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</cellXfs>
  <cellStyles count="2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0" xfId="55"/>
    <cellStyle name="Обычный 101" xfId="56"/>
    <cellStyle name="Обычный 102" xfId="57"/>
    <cellStyle name="Обычный 103" xfId="58"/>
    <cellStyle name="Обычный 104" xfId="59"/>
    <cellStyle name="Обычный 105" xfId="60"/>
    <cellStyle name="Обычный 11" xfId="61"/>
    <cellStyle name="Обычный 110" xfId="62"/>
    <cellStyle name="Обычный 111" xfId="63"/>
    <cellStyle name="Обычный 113" xfId="64"/>
    <cellStyle name="Обычный 118" xfId="65"/>
    <cellStyle name="Обычный 119" xfId="66"/>
    <cellStyle name="Обычный 12" xfId="67"/>
    <cellStyle name="Обычный 120" xfId="68"/>
    <cellStyle name="Обычный 13" xfId="69"/>
    <cellStyle name="Обычный 14" xfId="70"/>
    <cellStyle name="Обычный 15" xfId="71"/>
    <cellStyle name="Обычный 15 2" xfId="72"/>
    <cellStyle name="Обычный 15 3" xfId="73"/>
    <cellStyle name="Обычный 15 4" xfId="74"/>
    <cellStyle name="Обычный 15 5" xfId="75"/>
    <cellStyle name="Обычный 15 6" xfId="76"/>
    <cellStyle name="Обычный 15 7" xfId="77"/>
    <cellStyle name="Обычный 15 8" xfId="78"/>
    <cellStyle name="Обычный 15 9" xfId="79"/>
    <cellStyle name="Обычный 16" xfId="80"/>
    <cellStyle name="Обычный 16 2" xfId="81"/>
    <cellStyle name="Обычный 16 3" xfId="82"/>
    <cellStyle name="Обычный 17" xfId="83"/>
    <cellStyle name="Обычный 17 2" xfId="84"/>
    <cellStyle name="Обычный 17 3" xfId="85"/>
    <cellStyle name="Обычный 18" xfId="86"/>
    <cellStyle name="Обычный 18 2" xfId="87"/>
    <cellStyle name="Обычный 18 3" xfId="88"/>
    <cellStyle name="Обычный 19" xfId="89"/>
    <cellStyle name="Обычный 19 2" xfId="90"/>
    <cellStyle name="Обычный 19 3" xfId="91"/>
    <cellStyle name="Обычный 2" xfId="92"/>
    <cellStyle name="Обычный 2 2" xfId="93"/>
    <cellStyle name="Обычный 2 3" xfId="94"/>
    <cellStyle name="Обычный 2 4" xfId="95"/>
    <cellStyle name="Обычный 2 5" xfId="96"/>
    <cellStyle name="Обычный 20" xfId="97"/>
    <cellStyle name="Обычный 20 2" xfId="98"/>
    <cellStyle name="Обычный 20 3" xfId="99"/>
    <cellStyle name="Обычный 21" xfId="100"/>
    <cellStyle name="Обычный 21 2" xfId="101"/>
    <cellStyle name="Обычный 21 3" xfId="102"/>
    <cellStyle name="Обычный 22" xfId="103"/>
    <cellStyle name="Обычный 22 2" xfId="104"/>
    <cellStyle name="Обычный 22 3" xfId="105"/>
    <cellStyle name="Обычный 23" xfId="106"/>
    <cellStyle name="Обычный 23 2" xfId="107"/>
    <cellStyle name="Обычный 23 3" xfId="108"/>
    <cellStyle name="Обычный 24" xfId="109"/>
    <cellStyle name="Обычный 24 2" xfId="110"/>
    <cellStyle name="Обычный 24 3" xfId="111"/>
    <cellStyle name="Обычный 25" xfId="112"/>
    <cellStyle name="Обычный 25 2" xfId="113"/>
    <cellStyle name="Обычный 25 3" xfId="114"/>
    <cellStyle name="Обычный 26" xfId="115"/>
    <cellStyle name="Обычный 26 2" xfId="116"/>
    <cellStyle name="Обычный 26 3" xfId="117"/>
    <cellStyle name="Обычный 27" xfId="118"/>
    <cellStyle name="Обычный 28" xfId="119"/>
    <cellStyle name="Обычный 29" xfId="120"/>
    <cellStyle name="Обычный 3" xfId="121"/>
    <cellStyle name="Обычный 3 2" xfId="122"/>
    <cellStyle name="Обычный 3 3" xfId="123"/>
    <cellStyle name="Обычный 3 4" xfId="124"/>
    <cellStyle name="Обычный 3 5" xfId="125"/>
    <cellStyle name="Обычный 30" xfId="126"/>
    <cellStyle name="Обычный 31" xfId="127"/>
    <cellStyle name="Обычный 32" xfId="128"/>
    <cellStyle name="Обычный 33" xfId="129"/>
    <cellStyle name="Обычный 34" xfId="130"/>
    <cellStyle name="Обычный 35" xfId="131"/>
    <cellStyle name="Обычный 36" xfId="132"/>
    <cellStyle name="Обычный 37" xfId="133"/>
    <cellStyle name="Обычный 38" xfId="134"/>
    <cellStyle name="Обычный 38 2" xfId="135"/>
    <cellStyle name="Обычный 38 3" xfId="136"/>
    <cellStyle name="Обычный 38 4" xfId="137"/>
    <cellStyle name="Обычный 38 5" xfId="138"/>
    <cellStyle name="Обычный 38 6" xfId="139"/>
    <cellStyle name="Обычный 39" xfId="140"/>
    <cellStyle name="Обычный 39 2" xfId="141"/>
    <cellStyle name="Обычный 39 3" xfId="142"/>
    <cellStyle name="Обычный 39 4" xfId="143"/>
    <cellStyle name="Обычный 39 5" xfId="144"/>
    <cellStyle name="Обычный 39 6" xfId="145"/>
    <cellStyle name="Обычный 4" xfId="146"/>
    <cellStyle name="Обычный 4 2" xfId="147"/>
    <cellStyle name="Обычный 4 3" xfId="148"/>
    <cellStyle name="Обычный 40" xfId="149"/>
    <cellStyle name="Обычный 40 2" xfId="150"/>
    <cellStyle name="Обычный 40 3" xfId="151"/>
    <cellStyle name="Обычный 41" xfId="152"/>
    <cellStyle name="Обычный 41 2" xfId="153"/>
    <cellStyle name="Обычный 41 3" xfId="154"/>
    <cellStyle name="Обычный 42" xfId="155"/>
    <cellStyle name="Обычный 42 2" xfId="156"/>
    <cellStyle name="Обычный 42 3" xfId="157"/>
    <cellStyle name="Обычный 43" xfId="158"/>
    <cellStyle name="Обычный 43 2" xfId="159"/>
    <cellStyle name="Обычный 43 3" xfId="160"/>
    <cellStyle name="Обычный 44" xfId="161"/>
    <cellStyle name="Обычный 44 2" xfId="162"/>
    <cellStyle name="Обычный 44 3" xfId="163"/>
    <cellStyle name="Обычный 45" xfId="164"/>
    <cellStyle name="Обычный 45 2" xfId="165"/>
    <cellStyle name="Обычный 45 3" xfId="166"/>
    <cellStyle name="Обычный 46" xfId="167"/>
    <cellStyle name="Обычный 46 2" xfId="168"/>
    <cellStyle name="Обычный 46 3" xfId="169"/>
    <cellStyle name="Обычный 47" xfId="170"/>
    <cellStyle name="Обычный 47 2" xfId="171"/>
    <cellStyle name="Обычный 47 3" xfId="172"/>
    <cellStyle name="Обычный 48" xfId="173"/>
    <cellStyle name="Обычный 48 2" xfId="174"/>
    <cellStyle name="Обычный 48 3" xfId="175"/>
    <cellStyle name="Обычный 48 4" xfId="176"/>
    <cellStyle name="Обычный 49" xfId="177"/>
    <cellStyle name="Обычный 5" xfId="178"/>
    <cellStyle name="Обычный 5 10" xfId="179"/>
    <cellStyle name="Обычный 5 11" xfId="180"/>
    <cellStyle name="Обычный 5 12" xfId="181"/>
    <cellStyle name="Обычный 5 13" xfId="182"/>
    <cellStyle name="Обычный 5 2" xfId="183"/>
    <cellStyle name="Обычный 5 3" xfId="184"/>
    <cellStyle name="Обычный 5 4" xfId="185"/>
    <cellStyle name="Обычный 5 5" xfId="186"/>
    <cellStyle name="Обычный 5 6" xfId="187"/>
    <cellStyle name="Обычный 5 7" xfId="188"/>
    <cellStyle name="Обычный 5 8" xfId="189"/>
    <cellStyle name="Обычный 5 9" xfId="190"/>
    <cellStyle name="Обычный 50" xfId="191"/>
    <cellStyle name="Обычный 51" xfId="192"/>
    <cellStyle name="Обычный 52" xfId="193"/>
    <cellStyle name="Обычный 53" xfId="194"/>
    <cellStyle name="Обычный 54" xfId="195"/>
    <cellStyle name="Обычный 55" xfId="196"/>
    <cellStyle name="Обычный 56" xfId="197"/>
    <cellStyle name="Обычный 57" xfId="198"/>
    <cellStyle name="Обычный 58" xfId="199"/>
    <cellStyle name="Обычный 59" xfId="200"/>
    <cellStyle name="Обычный 6" xfId="201"/>
    <cellStyle name="Обычный 6 2" xfId="202"/>
    <cellStyle name="Обычный 6 3" xfId="203"/>
    <cellStyle name="Обычный 60" xfId="204"/>
    <cellStyle name="Обычный 60 2" xfId="205"/>
    <cellStyle name="Обычный 60 3" xfId="206"/>
    <cellStyle name="Обычный 60 4" xfId="207"/>
    <cellStyle name="Обычный 60 5" xfId="208"/>
    <cellStyle name="Обычный 60 6" xfId="209"/>
    <cellStyle name="Обычный 61" xfId="210"/>
    <cellStyle name="Обычный 61 2" xfId="211"/>
    <cellStyle name="Обычный 61 3" xfId="212"/>
    <cellStyle name="Обычный 61 4" xfId="213"/>
    <cellStyle name="Обычный 61 5" xfId="214"/>
    <cellStyle name="Обычный 61 6" xfId="215"/>
    <cellStyle name="Обычный 62" xfId="216"/>
    <cellStyle name="Обычный 62 2" xfId="217"/>
    <cellStyle name="Обычный 62 3" xfId="218"/>
    <cellStyle name="Обычный 62 4" xfId="219"/>
    <cellStyle name="Обычный 62 5" xfId="220"/>
    <cellStyle name="Обычный 62 6" xfId="221"/>
    <cellStyle name="Обычный 63" xfId="222"/>
    <cellStyle name="Обычный 64" xfId="223"/>
    <cellStyle name="Обычный 65" xfId="224"/>
    <cellStyle name="Обычный 66" xfId="225"/>
    <cellStyle name="Обычный 67" xfId="226"/>
    <cellStyle name="Обычный 68" xfId="227"/>
    <cellStyle name="Обычный 69" xfId="228"/>
    <cellStyle name="Обычный 7" xfId="229"/>
    <cellStyle name="Обычный 7 2" xfId="230"/>
    <cellStyle name="Обычный 7 3" xfId="231"/>
    <cellStyle name="Обычный 70" xfId="232"/>
    <cellStyle name="Обычный 71" xfId="233"/>
    <cellStyle name="Обычный 72" xfId="234"/>
    <cellStyle name="Обычный 73" xfId="235"/>
    <cellStyle name="Обычный 74" xfId="236"/>
    <cellStyle name="Обычный 75" xfId="237"/>
    <cellStyle name="Обычный 76" xfId="238"/>
    <cellStyle name="Обычный 77" xfId="239"/>
    <cellStyle name="Обычный 78" xfId="240"/>
    <cellStyle name="Обычный 79" xfId="241"/>
    <cellStyle name="Обычный 8" xfId="242"/>
    <cellStyle name="Обычный 8 2" xfId="243"/>
    <cellStyle name="Обычный 8 3" xfId="244"/>
    <cellStyle name="Обычный 80" xfId="245"/>
    <cellStyle name="Обычный 81" xfId="246"/>
    <cellStyle name="Обычный 82" xfId="247"/>
    <cellStyle name="Обычный 83" xfId="248"/>
    <cellStyle name="Обычный 84" xfId="249"/>
    <cellStyle name="Обычный 85" xfId="250"/>
    <cellStyle name="Обычный 86" xfId="251"/>
    <cellStyle name="Обычный 87" xfId="252"/>
    <cellStyle name="Обычный 88" xfId="253"/>
    <cellStyle name="Обычный 89" xfId="254"/>
    <cellStyle name="Обычный 9" xfId="255"/>
    <cellStyle name="Обычный 9 2" xfId="256"/>
    <cellStyle name="Обычный 9 3" xfId="257"/>
    <cellStyle name="Обычный 90" xfId="258"/>
    <cellStyle name="Обычный 91" xfId="259"/>
    <cellStyle name="Обычный 92" xfId="260"/>
    <cellStyle name="Обычный 93" xfId="261"/>
    <cellStyle name="Обычный 94" xfId="262"/>
    <cellStyle name="Обычный 95" xfId="263"/>
    <cellStyle name="Плохой" xfId="264"/>
    <cellStyle name="Пояснение" xfId="265"/>
    <cellStyle name="Примечание" xfId="266"/>
    <cellStyle name="Percent" xfId="267"/>
    <cellStyle name="Связанная ячейка" xfId="268"/>
    <cellStyle name="Текст предупреждения" xfId="269"/>
    <cellStyle name="Comma" xfId="270"/>
    <cellStyle name="Comma [0]" xfId="271"/>
    <cellStyle name="Хороший" xfId="2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19.28125" style="1" customWidth="1"/>
    <col min="2" max="2" width="6.140625" style="1" customWidth="1"/>
    <col min="3" max="3" width="7.00390625" style="12" customWidth="1"/>
    <col min="4" max="4" width="10.421875" style="12" customWidth="1"/>
    <col min="5" max="5" width="8.28125" style="1" customWidth="1"/>
    <col min="6" max="6" width="11.8515625" style="1" customWidth="1"/>
    <col min="7" max="7" width="7.8515625" style="1" customWidth="1"/>
    <col min="8" max="8" width="9.421875" style="1" customWidth="1"/>
    <col min="9" max="9" width="9.7109375" style="1" customWidth="1"/>
    <col min="10" max="10" width="11.28125" style="1" customWidth="1"/>
    <col min="11" max="11" width="10.28125" style="1" customWidth="1"/>
    <col min="12" max="12" width="12.00390625" style="1" customWidth="1"/>
    <col min="13" max="13" width="9.7109375" style="1" customWidth="1"/>
    <col min="14" max="14" width="10.28125" style="1" customWidth="1"/>
    <col min="15" max="15" width="8.8515625" style="1" customWidth="1"/>
    <col min="16" max="16" width="9.00390625" style="1" customWidth="1"/>
    <col min="17" max="18" width="12.28125" style="1" hidden="1" customWidth="1"/>
    <col min="19" max="19" width="9.00390625" style="1" customWidth="1"/>
    <col min="20" max="20" width="10.7109375" style="1" customWidth="1"/>
    <col min="21" max="21" width="7.421875" style="1" customWidth="1"/>
    <col min="22" max="22" width="8.57421875" style="1" customWidth="1"/>
    <col min="23" max="23" width="7.7109375" style="1" customWidth="1"/>
    <col min="24" max="24" width="9.57421875" style="1" customWidth="1"/>
    <col min="25" max="25" width="9.28125" style="1" customWidth="1"/>
    <col min="26" max="26" width="8.8515625" style="1" customWidth="1"/>
    <col min="27" max="16384" width="9.140625" style="1" customWidth="1"/>
  </cols>
  <sheetData>
    <row r="1" spans="1:26" ht="47.25" customHeight="1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16" t="s">
        <v>45</v>
      </c>
      <c r="L1" s="16" t="s">
        <v>50</v>
      </c>
      <c r="M1" s="13">
        <v>2015</v>
      </c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4" spans="1:26" ht="92.25" customHeight="1">
      <c r="A4" s="2" t="s">
        <v>0</v>
      </c>
      <c r="B4" s="2" t="s">
        <v>1</v>
      </c>
      <c r="C4" s="3" t="s">
        <v>2</v>
      </c>
      <c r="D4" s="3" t="s">
        <v>3</v>
      </c>
      <c r="E4" s="4" t="s">
        <v>40</v>
      </c>
      <c r="F4" s="4" t="s">
        <v>3</v>
      </c>
      <c r="G4" s="5" t="s">
        <v>41</v>
      </c>
      <c r="H4" s="6" t="s">
        <v>34</v>
      </c>
      <c r="I4" s="7" t="s">
        <v>36</v>
      </c>
      <c r="J4" s="8" t="s">
        <v>43</v>
      </c>
      <c r="K4" s="7" t="s">
        <v>35</v>
      </c>
      <c r="L4" s="8" t="s">
        <v>42</v>
      </c>
      <c r="M4" s="9" t="s">
        <v>37</v>
      </c>
      <c r="N4" s="6" t="s">
        <v>31</v>
      </c>
      <c r="O4" s="9" t="s">
        <v>38</v>
      </c>
      <c r="P4" s="6" t="s">
        <v>25</v>
      </c>
      <c r="Q4" s="6" t="s">
        <v>23</v>
      </c>
      <c r="R4" s="6" t="s">
        <v>24</v>
      </c>
      <c r="S4" s="6" t="s">
        <v>22</v>
      </c>
      <c r="T4" s="6" t="s">
        <v>26</v>
      </c>
      <c r="U4" s="6" t="s">
        <v>33</v>
      </c>
      <c r="V4" s="6" t="s">
        <v>39</v>
      </c>
      <c r="W4" s="9" t="s">
        <v>27</v>
      </c>
      <c r="X4" s="9" t="s">
        <v>28</v>
      </c>
      <c r="Y4" s="9" t="s">
        <v>29</v>
      </c>
      <c r="Z4" s="9" t="s">
        <v>30</v>
      </c>
    </row>
    <row r="5" spans="1:26" ht="15.75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0">
        <v>18</v>
      </c>
      <c r="S5" s="10">
        <v>19</v>
      </c>
      <c r="T5" s="10">
        <v>20</v>
      </c>
      <c r="U5" s="10">
        <v>21</v>
      </c>
      <c r="V5" s="10">
        <v>22</v>
      </c>
      <c r="W5" s="10">
        <v>23</v>
      </c>
      <c r="X5" s="10">
        <v>24</v>
      </c>
      <c r="Y5" s="45">
        <v>25</v>
      </c>
      <c r="Z5" s="45">
        <v>26</v>
      </c>
    </row>
    <row r="6" spans="1:26" ht="12.75">
      <c r="A6" s="19" t="s">
        <v>4</v>
      </c>
      <c r="B6" s="28" t="s">
        <v>5</v>
      </c>
      <c r="C6" s="33">
        <v>324</v>
      </c>
      <c r="D6" s="33">
        <v>281</v>
      </c>
      <c r="E6" s="33">
        <v>321</v>
      </c>
      <c r="F6" s="33">
        <v>281</v>
      </c>
      <c r="G6" s="29">
        <f aca="true" t="shared" si="0" ref="G6:G16">C6-E6</f>
        <v>3</v>
      </c>
      <c r="H6" s="30">
        <v>99.24209295032615</v>
      </c>
      <c r="I6" s="34">
        <v>736.86</v>
      </c>
      <c r="J6" s="36">
        <f aca="true" t="shared" si="1" ref="J6:J29">I6*H6</f>
        <v>73127.52861137733</v>
      </c>
      <c r="K6" s="35">
        <v>676.7</v>
      </c>
      <c r="L6" s="36">
        <f>K6*15.21</f>
        <v>10292.607000000002</v>
      </c>
      <c r="M6" s="14">
        <v>946</v>
      </c>
      <c r="N6" s="11">
        <f>M6*15.21</f>
        <v>14388.660000000002</v>
      </c>
      <c r="O6" s="20">
        <v>61.785081218274115</v>
      </c>
      <c r="P6" s="11">
        <f>O6*1280.5</f>
        <v>79115.79650000001</v>
      </c>
      <c r="Q6" s="18">
        <v>2.86</v>
      </c>
      <c r="R6" s="18">
        <v>4.04</v>
      </c>
      <c r="S6" s="21">
        <v>9292.2</v>
      </c>
      <c r="T6" s="22">
        <v>1725.8</v>
      </c>
      <c r="U6" s="18">
        <v>0.03</v>
      </c>
      <c r="V6" s="18">
        <v>0.00557</v>
      </c>
      <c r="W6" s="44">
        <f>T6*U6*15.21</f>
        <v>787.48254</v>
      </c>
      <c r="X6" s="44">
        <f aca="true" t="shared" si="2" ref="X6:X30">T6*U6*H6</f>
        <v>5138.160120410185</v>
      </c>
      <c r="Y6" s="46">
        <f aca="true" t="shared" si="3" ref="Y6:Y17">(N6-L6-W6)/G6/15.21</f>
        <v>72.50866666666666</v>
      </c>
      <c r="Z6" s="46">
        <f aca="true" t="shared" si="4" ref="Z6:Z30">(P6-J6-X6)/G6/H6</f>
        <v>2.8553333333333315</v>
      </c>
    </row>
    <row r="7" spans="1:26" ht="12.75">
      <c r="A7" s="19" t="s">
        <v>4</v>
      </c>
      <c r="B7" s="28" t="s">
        <v>32</v>
      </c>
      <c r="C7" s="33">
        <v>39</v>
      </c>
      <c r="D7" s="33">
        <v>32</v>
      </c>
      <c r="E7" s="33">
        <v>31</v>
      </c>
      <c r="F7" s="33">
        <v>24</v>
      </c>
      <c r="G7" s="29">
        <f t="shared" si="0"/>
        <v>8</v>
      </c>
      <c r="H7" s="30">
        <v>142.5524590163934</v>
      </c>
      <c r="I7" s="34">
        <v>62.69</v>
      </c>
      <c r="J7" s="36">
        <f t="shared" si="1"/>
        <v>8936.613655737703</v>
      </c>
      <c r="K7" s="35">
        <v>108.03</v>
      </c>
      <c r="L7" s="36">
        <f aca="true" t="shared" si="5" ref="L7:L16">K7*15.21</f>
        <v>1643.1363000000001</v>
      </c>
      <c r="M7" s="14">
        <v>222</v>
      </c>
      <c r="N7" s="11">
        <f aca="true" t="shared" si="6" ref="N7:N16">M7*15.21</f>
        <v>3376.6200000000003</v>
      </c>
      <c r="O7" s="20">
        <v>17.31670050761421</v>
      </c>
      <c r="P7" s="11">
        <f aca="true" t="shared" si="7" ref="P7:P16">O7*1280.5</f>
        <v>22174.034999999996</v>
      </c>
      <c r="Q7" s="18">
        <v>2.86</v>
      </c>
      <c r="R7" s="18">
        <v>4.04</v>
      </c>
      <c r="S7" s="21">
        <v>2954.1</v>
      </c>
      <c r="T7" s="22">
        <v>515.9</v>
      </c>
      <c r="U7" s="18">
        <v>0.03</v>
      </c>
      <c r="V7" s="18">
        <v>0.005327344072697232</v>
      </c>
      <c r="W7" s="44">
        <f aca="true" t="shared" si="8" ref="W7:W30">T7*U7*15.21</f>
        <v>235.40517</v>
      </c>
      <c r="X7" s="44">
        <f t="shared" si="2"/>
        <v>2206.2844081967205</v>
      </c>
      <c r="Y7" s="46">
        <f t="shared" si="3"/>
        <v>12.311625000000001</v>
      </c>
      <c r="Z7" s="46">
        <f t="shared" si="4"/>
        <v>9.672875000000001</v>
      </c>
    </row>
    <row r="8" spans="1:26" ht="12.75">
      <c r="A8" s="19" t="s">
        <v>4</v>
      </c>
      <c r="B8" s="28" t="s">
        <v>6</v>
      </c>
      <c r="C8" s="33">
        <v>321</v>
      </c>
      <c r="D8" s="33">
        <v>273</v>
      </c>
      <c r="E8" s="33">
        <v>321</v>
      </c>
      <c r="F8" s="33">
        <v>273</v>
      </c>
      <c r="G8" s="29">
        <v>0</v>
      </c>
      <c r="H8" s="30">
        <v>141.88938785611808</v>
      </c>
      <c r="I8" s="34">
        <v>450.14</v>
      </c>
      <c r="J8" s="36">
        <f t="shared" si="1"/>
        <v>63870.08904955299</v>
      </c>
      <c r="K8" s="35">
        <v>714.06</v>
      </c>
      <c r="L8" s="36">
        <f t="shared" si="5"/>
        <v>10860.8526</v>
      </c>
      <c r="M8" s="15">
        <v>1398</v>
      </c>
      <c r="N8" s="11">
        <f t="shared" si="6"/>
        <v>21263.58</v>
      </c>
      <c r="O8" s="20">
        <v>90.44099390862945</v>
      </c>
      <c r="P8" s="11">
        <f t="shared" si="7"/>
        <v>115809.69270000001</v>
      </c>
      <c r="Q8" s="18">
        <v>2.86</v>
      </c>
      <c r="R8" s="18">
        <v>4.04</v>
      </c>
      <c r="S8" s="21">
        <v>9719.9</v>
      </c>
      <c r="T8" s="22">
        <v>1698</v>
      </c>
      <c r="U8" s="18">
        <v>0.03</v>
      </c>
      <c r="V8" s="18">
        <v>0.00524</v>
      </c>
      <c r="W8" s="44">
        <f t="shared" si="8"/>
        <v>774.7974</v>
      </c>
      <c r="X8" s="44">
        <f t="shared" si="2"/>
        <v>7227.845417390655</v>
      </c>
      <c r="Y8" s="46" t="e">
        <f t="shared" si="3"/>
        <v>#DIV/0!</v>
      </c>
      <c r="Z8" s="46" t="e">
        <f t="shared" si="4"/>
        <v>#DIV/0!</v>
      </c>
    </row>
    <row r="9" spans="1:26" ht="12.75">
      <c r="A9" s="19" t="s">
        <v>4</v>
      </c>
      <c r="B9" s="28" t="s">
        <v>7</v>
      </c>
      <c r="C9" s="33">
        <v>212</v>
      </c>
      <c r="D9" s="33">
        <v>181</v>
      </c>
      <c r="E9" s="33">
        <v>206</v>
      </c>
      <c r="F9" s="33">
        <v>181</v>
      </c>
      <c r="G9" s="29">
        <f t="shared" si="0"/>
        <v>6</v>
      </c>
      <c r="H9" s="30">
        <v>135.66765486725666</v>
      </c>
      <c r="I9" s="34">
        <v>302.2</v>
      </c>
      <c r="J9" s="36">
        <f t="shared" si="1"/>
        <v>40998.76530088496</v>
      </c>
      <c r="K9" s="35">
        <v>449.09</v>
      </c>
      <c r="L9" s="36">
        <f t="shared" si="5"/>
        <v>6830.6589</v>
      </c>
      <c r="M9" s="15">
        <v>941</v>
      </c>
      <c r="N9" s="11">
        <f t="shared" si="6"/>
        <v>14312.61</v>
      </c>
      <c r="O9" s="20">
        <v>47.88893401015229</v>
      </c>
      <c r="P9" s="11">
        <f t="shared" si="7"/>
        <v>61321.780000000006</v>
      </c>
      <c r="Q9" s="18">
        <v>2.86</v>
      </c>
      <c r="R9" s="18">
        <v>4.04</v>
      </c>
      <c r="S9" s="21">
        <v>6610</v>
      </c>
      <c r="T9" s="22">
        <v>825.7</v>
      </c>
      <c r="U9" s="18">
        <v>0.03</v>
      </c>
      <c r="V9" s="18">
        <v>0.00375</v>
      </c>
      <c r="W9" s="44">
        <f t="shared" si="8"/>
        <v>376.76691000000005</v>
      </c>
      <c r="X9" s="44">
        <f t="shared" si="2"/>
        <v>3360.6234787168146</v>
      </c>
      <c r="Y9" s="46">
        <f t="shared" si="3"/>
        <v>77.8565</v>
      </c>
      <c r="Z9" s="46">
        <f t="shared" si="4"/>
        <v>20.838166666666666</v>
      </c>
    </row>
    <row r="10" spans="1:26" ht="12.75">
      <c r="A10" s="19" t="s">
        <v>8</v>
      </c>
      <c r="B10" s="28" t="s">
        <v>7</v>
      </c>
      <c r="C10" s="33">
        <v>272</v>
      </c>
      <c r="D10" s="33">
        <v>283</v>
      </c>
      <c r="E10" s="33">
        <v>224</v>
      </c>
      <c r="F10" s="33">
        <v>234</v>
      </c>
      <c r="G10" s="29">
        <f t="shared" si="0"/>
        <v>48</v>
      </c>
      <c r="H10" s="30">
        <v>189.3374104319738</v>
      </c>
      <c r="I10" s="34">
        <v>308.41</v>
      </c>
      <c r="J10" s="36">
        <f t="shared" si="1"/>
        <v>58393.55075132505</v>
      </c>
      <c r="K10" s="35">
        <v>616.69</v>
      </c>
      <c r="L10" s="36">
        <f t="shared" si="5"/>
        <v>9379.854900000002</v>
      </c>
      <c r="M10" s="15">
        <v>1077</v>
      </c>
      <c r="N10" s="11">
        <f t="shared" si="6"/>
        <v>16381.17</v>
      </c>
      <c r="O10" s="20">
        <v>65.00165482233503</v>
      </c>
      <c r="P10" s="11">
        <f t="shared" si="7"/>
        <v>83234.619</v>
      </c>
      <c r="Q10" s="18">
        <v>2.8</v>
      </c>
      <c r="R10" s="18">
        <v>3.99</v>
      </c>
      <c r="S10" s="21">
        <v>6341.3</v>
      </c>
      <c r="T10" s="22">
        <v>597.7</v>
      </c>
      <c r="U10" s="18">
        <v>0.03</v>
      </c>
      <c r="V10" s="18">
        <v>0.00283</v>
      </c>
      <c r="W10" s="44">
        <f t="shared" si="8"/>
        <v>272.73051000000004</v>
      </c>
      <c r="X10" s="44">
        <f t="shared" si="2"/>
        <v>3395.0091064557223</v>
      </c>
      <c r="Y10" s="46">
        <f t="shared" si="3"/>
        <v>9.216229166666663</v>
      </c>
      <c r="Z10" s="46">
        <f t="shared" si="4"/>
        <v>2.3597708333333327</v>
      </c>
    </row>
    <row r="11" spans="1:26" ht="12.75">
      <c r="A11" s="19" t="s">
        <v>8</v>
      </c>
      <c r="B11" s="28" t="s">
        <v>9</v>
      </c>
      <c r="C11" s="33">
        <v>235</v>
      </c>
      <c r="D11" s="33">
        <v>251</v>
      </c>
      <c r="E11" s="33">
        <v>170</v>
      </c>
      <c r="F11" s="33">
        <v>182</v>
      </c>
      <c r="G11" s="29">
        <f t="shared" si="0"/>
        <v>65</v>
      </c>
      <c r="H11" s="30">
        <v>161.9668105434176</v>
      </c>
      <c r="I11" s="34">
        <v>221.55</v>
      </c>
      <c r="J11" s="36">
        <f t="shared" si="1"/>
        <v>35883.746875894176</v>
      </c>
      <c r="K11" s="35">
        <v>471.31</v>
      </c>
      <c r="L11" s="36">
        <f t="shared" si="5"/>
        <v>7168.6251</v>
      </c>
      <c r="M11" s="15">
        <v>913</v>
      </c>
      <c r="N11" s="11">
        <f t="shared" si="6"/>
        <v>13886.730000000001</v>
      </c>
      <c r="O11" s="20">
        <v>52.16204060913705</v>
      </c>
      <c r="P11" s="11">
        <f t="shared" si="7"/>
        <v>66793.49299999999</v>
      </c>
      <c r="Q11" s="18">
        <v>2.86</v>
      </c>
      <c r="R11" s="18">
        <v>4.04</v>
      </c>
      <c r="S11" s="21">
        <v>5985.2</v>
      </c>
      <c r="T11" s="22">
        <v>702.3</v>
      </c>
      <c r="U11" s="18">
        <v>0.03</v>
      </c>
      <c r="V11" s="18">
        <v>0.00352</v>
      </c>
      <c r="W11" s="44">
        <f t="shared" si="8"/>
        <v>320.45949</v>
      </c>
      <c r="X11" s="44">
        <f t="shared" si="2"/>
        <v>3412.4787313392653</v>
      </c>
      <c r="Y11" s="46">
        <f t="shared" si="3"/>
        <v>6.471092307692309</v>
      </c>
      <c r="Z11" s="46">
        <f t="shared" si="4"/>
        <v>2.611861538461538</v>
      </c>
    </row>
    <row r="12" spans="1:26" ht="12.75">
      <c r="A12" s="19" t="s">
        <v>8</v>
      </c>
      <c r="B12" s="28" t="s">
        <v>10</v>
      </c>
      <c r="C12" s="33">
        <v>218</v>
      </c>
      <c r="D12" s="33">
        <v>241</v>
      </c>
      <c r="E12" s="33">
        <v>157</v>
      </c>
      <c r="F12" s="33">
        <v>176</v>
      </c>
      <c r="G12" s="29">
        <f t="shared" si="0"/>
        <v>61</v>
      </c>
      <c r="H12" s="30">
        <v>176.36767119944986</v>
      </c>
      <c r="I12" s="34">
        <v>185.23</v>
      </c>
      <c r="J12" s="36">
        <f t="shared" si="1"/>
        <v>32668.583736274097</v>
      </c>
      <c r="K12" s="35">
        <v>436.3</v>
      </c>
      <c r="L12" s="36">
        <f t="shared" si="5"/>
        <v>6636.1230000000005</v>
      </c>
      <c r="M12" s="15">
        <v>982</v>
      </c>
      <c r="N12" s="11">
        <f t="shared" si="6"/>
        <v>14936.220000000001</v>
      </c>
      <c r="O12" s="20">
        <v>62.088857868020305</v>
      </c>
      <c r="P12" s="11">
        <f t="shared" si="7"/>
        <v>79504.7825</v>
      </c>
      <c r="Q12" s="18">
        <v>2.86</v>
      </c>
      <c r="R12" s="18">
        <v>4.04</v>
      </c>
      <c r="S12" s="21">
        <v>5512.8</v>
      </c>
      <c r="T12" s="22">
        <v>777</v>
      </c>
      <c r="U12" s="18">
        <v>0.03</v>
      </c>
      <c r="V12" s="18">
        <v>0.00423</v>
      </c>
      <c r="W12" s="44">
        <f t="shared" si="8"/>
        <v>354.5451</v>
      </c>
      <c r="X12" s="44">
        <f t="shared" si="2"/>
        <v>4111.130415659176</v>
      </c>
      <c r="Y12" s="46">
        <f t="shared" si="3"/>
        <v>8.563770491803279</v>
      </c>
      <c r="Z12" s="46">
        <f t="shared" si="4"/>
        <v>3.971311475409835</v>
      </c>
    </row>
    <row r="13" spans="1:26" ht="12.75">
      <c r="A13" s="19" t="s">
        <v>8</v>
      </c>
      <c r="B13" s="28" t="s">
        <v>11</v>
      </c>
      <c r="C13" s="33">
        <v>162</v>
      </c>
      <c r="D13" s="33">
        <v>150</v>
      </c>
      <c r="E13" s="33">
        <v>160</v>
      </c>
      <c r="F13" s="33">
        <v>148</v>
      </c>
      <c r="G13" s="29">
        <f t="shared" si="0"/>
        <v>2</v>
      </c>
      <c r="H13" s="30">
        <v>180.97</v>
      </c>
      <c r="I13" s="34">
        <v>214.66</v>
      </c>
      <c r="J13" s="36">
        <f t="shared" si="1"/>
        <v>38847.0202</v>
      </c>
      <c r="K13" s="35">
        <v>1382.1</v>
      </c>
      <c r="L13" s="36">
        <f t="shared" si="5"/>
        <v>21021.740999999998</v>
      </c>
      <c r="M13" s="15">
        <v>1420</v>
      </c>
      <c r="N13" s="11">
        <f t="shared" si="6"/>
        <v>21598.2</v>
      </c>
      <c r="O13" s="20">
        <v>35.36</v>
      </c>
      <c r="P13" s="11">
        <f t="shared" si="7"/>
        <v>45278.479999999996</v>
      </c>
      <c r="Q13" s="18">
        <v>2.86</v>
      </c>
      <c r="R13" s="18">
        <v>4.04</v>
      </c>
      <c r="S13" s="21">
        <v>6784.3</v>
      </c>
      <c r="T13" s="22">
        <v>993.6</v>
      </c>
      <c r="U13" s="11">
        <v>0.03</v>
      </c>
      <c r="V13" s="11">
        <v>0.00439</v>
      </c>
      <c r="W13" s="44">
        <f t="shared" si="8"/>
        <v>453.37968</v>
      </c>
      <c r="X13" s="44">
        <f t="shared" si="2"/>
        <v>5394.35376</v>
      </c>
      <c r="Y13" s="46">
        <f t="shared" si="3"/>
        <v>4.046000000000084</v>
      </c>
      <c r="Z13" s="46">
        <f t="shared" si="4"/>
        <v>2.865408741780397</v>
      </c>
    </row>
    <row r="14" spans="1:26" ht="12.75">
      <c r="A14" s="19" t="s">
        <v>8</v>
      </c>
      <c r="B14" s="31">
        <v>14</v>
      </c>
      <c r="C14" s="33">
        <v>74</v>
      </c>
      <c r="D14" s="33">
        <v>66</v>
      </c>
      <c r="E14" s="33">
        <v>72</v>
      </c>
      <c r="F14" s="33">
        <v>65</v>
      </c>
      <c r="G14" s="29">
        <f t="shared" si="0"/>
        <v>2</v>
      </c>
      <c r="H14" s="30">
        <v>180.97</v>
      </c>
      <c r="I14" s="34">
        <v>225.04</v>
      </c>
      <c r="J14" s="36">
        <f t="shared" si="1"/>
        <v>40725.4888</v>
      </c>
      <c r="K14" s="35">
        <v>436.48</v>
      </c>
      <c r="L14" s="36">
        <f t="shared" si="5"/>
        <v>6638.8608</v>
      </c>
      <c r="M14" s="37">
        <v>464</v>
      </c>
      <c r="N14" s="11">
        <f t="shared" si="6"/>
        <v>7057.4400000000005</v>
      </c>
      <c r="O14" s="20">
        <v>35.36</v>
      </c>
      <c r="P14" s="11">
        <f t="shared" si="7"/>
        <v>45278.479999999996</v>
      </c>
      <c r="Q14" s="18"/>
      <c r="R14" s="18"/>
      <c r="S14" s="21">
        <v>3008</v>
      </c>
      <c r="T14" s="22">
        <v>648.3</v>
      </c>
      <c r="U14" s="11">
        <v>0.03</v>
      </c>
      <c r="V14" s="11">
        <v>0.00655</v>
      </c>
      <c r="W14" s="44">
        <f t="shared" si="8"/>
        <v>295.81928999999997</v>
      </c>
      <c r="X14" s="44">
        <f t="shared" si="2"/>
        <v>3519.6855299999997</v>
      </c>
      <c r="Y14" s="46">
        <f t="shared" si="3"/>
        <v>4.035500000000005</v>
      </c>
      <c r="Z14" s="46">
        <f t="shared" si="4"/>
        <v>2.8549087417803976</v>
      </c>
    </row>
    <row r="15" spans="1:26" ht="12.75">
      <c r="A15" s="19" t="s">
        <v>8</v>
      </c>
      <c r="B15" s="28">
        <v>14</v>
      </c>
      <c r="C15" s="33">
        <v>103</v>
      </c>
      <c r="D15" s="33">
        <v>92</v>
      </c>
      <c r="E15" s="33">
        <v>96</v>
      </c>
      <c r="F15" s="33">
        <v>88</v>
      </c>
      <c r="G15" s="29">
        <f t="shared" si="0"/>
        <v>7</v>
      </c>
      <c r="H15" s="30">
        <v>180.97</v>
      </c>
      <c r="I15" s="34">
        <v>114.02</v>
      </c>
      <c r="J15" s="36">
        <f t="shared" si="1"/>
        <v>20634.199399999998</v>
      </c>
      <c r="K15" s="35">
        <v>251.08</v>
      </c>
      <c r="L15" s="36">
        <f t="shared" si="5"/>
        <v>3818.9268</v>
      </c>
      <c r="M15" s="15">
        <v>521</v>
      </c>
      <c r="N15" s="11">
        <f t="shared" si="6"/>
        <v>7924.410000000001</v>
      </c>
      <c r="O15" s="20">
        <v>35.36</v>
      </c>
      <c r="P15" s="11">
        <f t="shared" si="7"/>
        <v>45278.479999999996</v>
      </c>
      <c r="Q15" s="18"/>
      <c r="R15" s="18"/>
      <c r="S15" s="21">
        <v>6934.3</v>
      </c>
      <c r="T15" s="22">
        <v>1453.9</v>
      </c>
      <c r="U15" s="11">
        <v>0.03</v>
      </c>
      <c r="V15" s="11">
        <v>0.00633</v>
      </c>
      <c r="W15" s="44">
        <f t="shared" si="8"/>
        <v>663.4145700000001</v>
      </c>
      <c r="X15" s="44">
        <f t="shared" si="2"/>
        <v>7893.368490000001</v>
      </c>
      <c r="Y15" s="46">
        <f t="shared" si="3"/>
        <v>32.32900000000001</v>
      </c>
      <c r="Z15" s="46">
        <f t="shared" si="4"/>
        <v>13.223116783365828</v>
      </c>
    </row>
    <row r="16" spans="1:26" ht="12.75">
      <c r="A16" s="19" t="s">
        <v>12</v>
      </c>
      <c r="B16" s="28" t="s">
        <v>5</v>
      </c>
      <c r="C16" s="33">
        <v>122</v>
      </c>
      <c r="D16" s="33">
        <v>105</v>
      </c>
      <c r="E16" s="33">
        <v>105</v>
      </c>
      <c r="F16" s="33">
        <v>86</v>
      </c>
      <c r="G16" s="29">
        <f t="shared" si="0"/>
        <v>17</v>
      </c>
      <c r="H16" s="30">
        <v>173.73244077463022</v>
      </c>
      <c r="I16" s="34">
        <v>165.49</v>
      </c>
      <c r="J16" s="36">
        <f t="shared" si="1"/>
        <v>28750.981623793556</v>
      </c>
      <c r="K16" s="35">
        <v>377.07</v>
      </c>
      <c r="L16" s="36">
        <f t="shared" si="5"/>
        <v>5735.2347</v>
      </c>
      <c r="M16" s="15">
        <v>623</v>
      </c>
      <c r="N16" s="11">
        <f t="shared" si="6"/>
        <v>9475.83</v>
      </c>
      <c r="O16" s="20">
        <v>43.29675634517766</v>
      </c>
      <c r="P16" s="11">
        <f t="shared" si="7"/>
        <v>55441.496499999994</v>
      </c>
      <c r="Q16" s="18">
        <v>2.86</v>
      </c>
      <c r="R16" s="18">
        <v>4.04</v>
      </c>
      <c r="S16" s="21">
        <v>7253</v>
      </c>
      <c r="T16" s="22">
        <v>1125</v>
      </c>
      <c r="U16" s="18">
        <v>0.03</v>
      </c>
      <c r="V16" s="18">
        <v>0.00465</v>
      </c>
      <c r="W16" s="44">
        <f t="shared" si="8"/>
        <v>513.3375</v>
      </c>
      <c r="X16" s="44">
        <f t="shared" si="2"/>
        <v>5863.46987614377</v>
      </c>
      <c r="Y16" s="46">
        <f t="shared" si="3"/>
        <v>12.481176470588233</v>
      </c>
      <c r="Z16" s="46">
        <f t="shared" si="4"/>
        <v>7.051764705882351</v>
      </c>
    </row>
    <row r="17" spans="1:26" ht="12.75">
      <c r="A17" s="19" t="s">
        <v>49</v>
      </c>
      <c r="B17" s="38" t="s">
        <v>46</v>
      </c>
      <c r="C17" s="33">
        <v>123</v>
      </c>
      <c r="D17" s="33">
        <v>92</v>
      </c>
      <c r="E17" s="33">
        <v>84</v>
      </c>
      <c r="F17" s="33">
        <v>69</v>
      </c>
      <c r="G17" s="29">
        <v>39</v>
      </c>
      <c r="H17" s="30">
        <v>172.71</v>
      </c>
      <c r="I17" s="34">
        <v>115.52</v>
      </c>
      <c r="J17" s="36">
        <f t="shared" si="1"/>
        <v>19951.4592</v>
      </c>
      <c r="K17" s="35">
        <v>223.64</v>
      </c>
      <c r="L17" s="36">
        <f>K17*14.95</f>
        <v>3343.4179999999997</v>
      </c>
      <c r="M17" s="15">
        <v>560</v>
      </c>
      <c r="N17" s="11">
        <f>M17*14.95</f>
        <v>8372</v>
      </c>
      <c r="O17" s="24">
        <v>36.62</v>
      </c>
      <c r="P17" s="11">
        <f>O17*1304.1</f>
        <v>47756.14199999999</v>
      </c>
      <c r="Q17" s="18"/>
      <c r="R17" s="18"/>
      <c r="S17" s="21">
        <v>3497.8</v>
      </c>
      <c r="T17" s="22">
        <v>614.4</v>
      </c>
      <c r="U17" s="11">
        <v>0.03</v>
      </c>
      <c r="V17" s="22">
        <v>0.00527</v>
      </c>
      <c r="W17" s="44">
        <f>T17*U17*14.95</f>
        <v>275.55839999999995</v>
      </c>
      <c r="X17" s="44">
        <f t="shared" si="2"/>
        <v>3183.39072</v>
      </c>
      <c r="Y17" s="46">
        <f>(N17-L17-W17)/G17/14.95</f>
        <v>8.152000000000001</v>
      </c>
      <c r="Z17" s="46">
        <f t="shared" si="4"/>
        <v>3.6553481647759907</v>
      </c>
    </row>
    <row r="18" spans="1:26" ht="12.75">
      <c r="A18" s="19" t="s">
        <v>49</v>
      </c>
      <c r="B18" s="38" t="s">
        <v>47</v>
      </c>
      <c r="C18" s="33">
        <v>137</v>
      </c>
      <c r="D18" s="33">
        <v>110</v>
      </c>
      <c r="E18" s="33">
        <v>96</v>
      </c>
      <c r="F18" s="33">
        <v>82</v>
      </c>
      <c r="G18" s="29">
        <f aca="true" t="shared" si="9" ref="G18:G29">C18-E18</f>
        <v>41</v>
      </c>
      <c r="H18" s="30">
        <v>177.29</v>
      </c>
      <c r="I18" s="34">
        <v>112.57</v>
      </c>
      <c r="J18" s="36">
        <f t="shared" si="1"/>
        <v>19957.5353</v>
      </c>
      <c r="K18" s="35">
        <v>187.71</v>
      </c>
      <c r="L18" s="36">
        <f>K18*14.95</f>
        <v>2806.2644999999998</v>
      </c>
      <c r="M18" s="14">
        <v>335</v>
      </c>
      <c r="N18" s="11">
        <f>M18*14.95</f>
        <v>5008.25</v>
      </c>
      <c r="O18" s="20">
        <v>29.37</v>
      </c>
      <c r="P18" s="11">
        <f>O18*1304.1</f>
        <v>38301.417</v>
      </c>
      <c r="Q18" s="18"/>
      <c r="R18" s="18"/>
      <c r="S18" s="21">
        <v>3501.4</v>
      </c>
      <c r="T18" s="22">
        <v>594.6</v>
      </c>
      <c r="U18" s="11">
        <v>0.03</v>
      </c>
      <c r="V18" s="22">
        <v>0.00517</v>
      </c>
      <c r="W18" s="44">
        <f>T18*U18*14.95</f>
        <v>266.67810000000003</v>
      </c>
      <c r="X18" s="44">
        <f t="shared" si="2"/>
        <v>3162.49902</v>
      </c>
      <c r="Y18" s="46">
        <f>(N18-L18-W18)/G18/14.95</f>
        <v>3.157365853658537</v>
      </c>
      <c r="Z18" s="46">
        <f t="shared" si="4"/>
        <v>2.088542085517872</v>
      </c>
    </row>
    <row r="19" spans="1:26" ht="12.75">
      <c r="A19" s="19" t="s">
        <v>49</v>
      </c>
      <c r="B19" s="38" t="s">
        <v>48</v>
      </c>
      <c r="C19" s="33">
        <v>46</v>
      </c>
      <c r="D19" s="33">
        <v>32</v>
      </c>
      <c r="E19" s="33">
        <v>36</v>
      </c>
      <c r="F19" s="33">
        <v>27</v>
      </c>
      <c r="G19" s="39">
        <f>C19-E19</f>
        <v>10</v>
      </c>
      <c r="H19" s="30">
        <v>184.03</v>
      </c>
      <c r="I19" s="34">
        <v>51.8</v>
      </c>
      <c r="J19" s="36">
        <f t="shared" si="1"/>
        <v>9532.753999999999</v>
      </c>
      <c r="K19" s="35">
        <v>78.29</v>
      </c>
      <c r="L19" s="36">
        <f>K19*14.95</f>
        <v>1170.4355</v>
      </c>
      <c r="M19" s="14">
        <v>99</v>
      </c>
      <c r="N19" s="11">
        <f>M19*14.95</f>
        <v>1480.05</v>
      </c>
      <c r="O19" s="20">
        <v>23.1431</v>
      </c>
      <c r="P19" s="11">
        <f>O19*1304.1</f>
        <v>30180.916709999998</v>
      </c>
      <c r="Q19" s="18">
        <v>2.86</v>
      </c>
      <c r="R19" s="18">
        <v>4.04</v>
      </c>
      <c r="S19" s="21">
        <v>1477.4</v>
      </c>
      <c r="T19" s="22">
        <v>202.8</v>
      </c>
      <c r="U19" s="18">
        <v>0.03</v>
      </c>
      <c r="V19" s="22">
        <v>0.00412</v>
      </c>
      <c r="W19" s="44">
        <f>T19*U19*14.95</f>
        <v>90.9558</v>
      </c>
      <c r="X19" s="44">
        <f>T19*U19*H19</f>
        <v>1119.6385200000002</v>
      </c>
      <c r="Y19" s="46">
        <f>(N19-L19-W19)/G19/14.95</f>
        <v>1.4625999999999995</v>
      </c>
      <c r="Z19" s="46">
        <f>(P19-J19-X19)/G19/H19</f>
        <v>10.611598212248001</v>
      </c>
    </row>
    <row r="20" spans="1:26" ht="12.75">
      <c r="A20" s="19" t="s">
        <v>13</v>
      </c>
      <c r="B20" s="28" t="s">
        <v>14</v>
      </c>
      <c r="C20" s="33">
        <v>135</v>
      </c>
      <c r="D20" s="33">
        <v>152</v>
      </c>
      <c r="E20" s="33">
        <v>97</v>
      </c>
      <c r="F20" s="33">
        <v>107</v>
      </c>
      <c r="G20" s="29">
        <f t="shared" si="9"/>
        <v>38</v>
      </c>
      <c r="H20" s="30">
        <v>153.45717391304345</v>
      </c>
      <c r="I20" s="34">
        <v>208.78</v>
      </c>
      <c r="J20" s="36">
        <f t="shared" si="1"/>
        <v>32038.78876956521</v>
      </c>
      <c r="K20" s="35">
        <v>260.62</v>
      </c>
      <c r="L20" s="36">
        <f aca="true" t="shared" si="10" ref="L20:L29">K20*15.21</f>
        <v>3964.0302</v>
      </c>
      <c r="M20" s="15">
        <v>499</v>
      </c>
      <c r="N20" s="11">
        <f>M20*15.21</f>
        <v>7589.790000000001</v>
      </c>
      <c r="O20" s="20">
        <v>35.832639593908624</v>
      </c>
      <c r="P20" s="11">
        <f aca="true" t="shared" si="11" ref="P20:P29">O20*1280.5</f>
        <v>45883.69499999999</v>
      </c>
      <c r="Q20" s="18">
        <v>2.86</v>
      </c>
      <c r="R20" s="18">
        <v>4.04</v>
      </c>
      <c r="S20" s="21">
        <v>3718.9</v>
      </c>
      <c r="T20" s="22">
        <v>528.4</v>
      </c>
      <c r="U20" s="18">
        <v>0.03</v>
      </c>
      <c r="V20" s="22">
        <v>0.00426</v>
      </c>
      <c r="W20" s="44">
        <f>T20*U20*14.95</f>
        <v>236.98739999999998</v>
      </c>
      <c r="X20" s="44">
        <f t="shared" si="2"/>
        <v>2432.6031208695645</v>
      </c>
      <c r="Y20" s="46">
        <f>(N20-L20-W20)/G20/15.21</f>
        <v>5.863130904183537</v>
      </c>
      <c r="Z20" s="46">
        <f t="shared" si="4"/>
        <v>1.957052631578948</v>
      </c>
    </row>
    <row r="21" spans="1:26" ht="12.75">
      <c r="A21" s="19" t="s">
        <v>13</v>
      </c>
      <c r="B21" s="28" t="s">
        <v>15</v>
      </c>
      <c r="C21" s="33">
        <v>379</v>
      </c>
      <c r="D21" s="33">
        <v>377</v>
      </c>
      <c r="E21" s="33">
        <v>266</v>
      </c>
      <c r="F21" s="33">
        <v>270</v>
      </c>
      <c r="G21" s="29">
        <f t="shared" si="9"/>
        <v>113</v>
      </c>
      <c r="H21" s="30">
        <v>173.51697484293987</v>
      </c>
      <c r="I21" s="34">
        <v>431.68</v>
      </c>
      <c r="J21" s="36">
        <f t="shared" si="1"/>
        <v>74903.80770020028</v>
      </c>
      <c r="K21" s="35">
        <v>843.21</v>
      </c>
      <c r="L21" s="36">
        <f t="shared" si="10"/>
        <v>12825.224100000001</v>
      </c>
      <c r="M21" s="15">
        <v>1020</v>
      </c>
      <c r="N21" s="11">
        <f aca="true" t="shared" si="12" ref="N21:N29">M21*15.21</f>
        <v>15514.2</v>
      </c>
      <c r="O21" s="20">
        <v>98.78746192893402</v>
      </c>
      <c r="P21" s="11">
        <f t="shared" si="11"/>
        <v>126497.34500000002</v>
      </c>
      <c r="Q21" s="18">
        <v>2.86</v>
      </c>
      <c r="R21" s="18">
        <v>4.04</v>
      </c>
      <c r="S21" s="21">
        <v>9272.2</v>
      </c>
      <c r="T21" s="22">
        <v>1475.9</v>
      </c>
      <c r="U21" s="18">
        <v>0.03</v>
      </c>
      <c r="V21" s="22">
        <v>0.00477</v>
      </c>
      <c r="W21" s="44">
        <f t="shared" si="8"/>
        <v>673.45317</v>
      </c>
      <c r="X21" s="44">
        <f t="shared" si="2"/>
        <v>7682.811095120849</v>
      </c>
      <c r="Y21" s="46">
        <f aca="true" t="shared" si="13" ref="Y21:Y30">(N21-L21-W21)/G21/15.21</f>
        <v>1.1726814159292032</v>
      </c>
      <c r="Z21" s="46">
        <f t="shared" si="4"/>
        <v>2.2394955752212384</v>
      </c>
    </row>
    <row r="22" spans="1:26" ht="12.75">
      <c r="A22" s="19" t="s">
        <v>16</v>
      </c>
      <c r="B22" s="28" t="s">
        <v>6</v>
      </c>
      <c r="C22" s="33">
        <v>230</v>
      </c>
      <c r="D22" s="33">
        <v>242</v>
      </c>
      <c r="E22" s="33">
        <v>202</v>
      </c>
      <c r="F22" s="33">
        <v>214</v>
      </c>
      <c r="G22" s="29">
        <f t="shared" si="9"/>
        <v>28</v>
      </c>
      <c r="H22" s="30">
        <v>118.3982614672408</v>
      </c>
      <c r="I22" s="34">
        <v>320.24</v>
      </c>
      <c r="J22" s="36">
        <f t="shared" si="1"/>
        <v>37915.8592522692</v>
      </c>
      <c r="K22" s="35">
        <v>518.47</v>
      </c>
      <c r="L22" s="36">
        <f t="shared" si="10"/>
        <v>7885.928700000001</v>
      </c>
      <c r="M22" s="15">
        <v>836</v>
      </c>
      <c r="N22" s="11">
        <f t="shared" si="12"/>
        <v>12715.560000000001</v>
      </c>
      <c r="O22" s="20">
        <v>45.738436548223355</v>
      </c>
      <c r="P22" s="11">
        <f t="shared" si="11"/>
        <v>58568.06800000001</v>
      </c>
      <c r="Q22" s="18">
        <v>2.43</v>
      </c>
      <c r="R22" s="18">
        <v>3.61</v>
      </c>
      <c r="S22" s="21">
        <v>5967.4</v>
      </c>
      <c r="T22" s="22">
        <v>702.3</v>
      </c>
      <c r="U22" s="18">
        <v>0.03</v>
      </c>
      <c r="V22" s="22">
        <v>0.00353</v>
      </c>
      <c r="W22" s="44">
        <f t="shared" si="8"/>
        <v>320.45949</v>
      </c>
      <c r="X22" s="44">
        <f t="shared" si="2"/>
        <v>2494.5329708532963</v>
      </c>
      <c r="Y22" s="46">
        <f t="shared" si="13"/>
        <v>10.587892857142856</v>
      </c>
      <c r="Z22" s="46">
        <f t="shared" si="4"/>
        <v>5.477178571428571</v>
      </c>
    </row>
    <row r="23" spans="1:26" ht="12.75">
      <c r="A23" s="19" t="s">
        <v>16</v>
      </c>
      <c r="B23" s="28">
        <v>7</v>
      </c>
      <c r="C23" s="33">
        <v>52</v>
      </c>
      <c r="D23" s="33">
        <v>37</v>
      </c>
      <c r="E23" s="33">
        <v>0</v>
      </c>
      <c r="F23" s="33">
        <v>0</v>
      </c>
      <c r="G23" s="29">
        <f t="shared" si="9"/>
        <v>52</v>
      </c>
      <c r="H23" s="30">
        <v>93.25092328767123</v>
      </c>
      <c r="I23" s="34">
        <v>0</v>
      </c>
      <c r="J23" s="36">
        <f t="shared" si="1"/>
        <v>0</v>
      </c>
      <c r="K23" s="35">
        <v>0</v>
      </c>
      <c r="L23" s="36">
        <f t="shared" si="10"/>
        <v>0</v>
      </c>
      <c r="M23" s="15">
        <v>147</v>
      </c>
      <c r="N23" s="11">
        <f t="shared" si="12"/>
        <v>2235.8700000000003</v>
      </c>
      <c r="O23" s="20">
        <v>13.290350253807107</v>
      </c>
      <c r="P23" s="11">
        <f t="shared" si="11"/>
        <v>17018.2935</v>
      </c>
      <c r="Q23" s="18">
        <v>2.8</v>
      </c>
      <c r="R23" s="18">
        <v>3.99</v>
      </c>
      <c r="S23" s="21">
        <v>665.1</v>
      </c>
      <c r="T23" s="22">
        <v>358.5</v>
      </c>
      <c r="U23" s="18">
        <v>0.029</v>
      </c>
      <c r="V23" s="22">
        <v>0.0157</v>
      </c>
      <c r="W23" s="44">
        <f t="shared" si="8"/>
        <v>158.13076500000003</v>
      </c>
      <c r="X23" s="44">
        <f t="shared" si="2"/>
        <v>969.483223960274</v>
      </c>
      <c r="Y23" s="46">
        <f t="shared" si="13"/>
        <v>2.626990384615385</v>
      </c>
      <c r="Z23" s="46">
        <f t="shared" si="4"/>
        <v>3.309682692307692</v>
      </c>
    </row>
    <row r="24" spans="1:26" ht="12.75">
      <c r="A24" s="19" t="s">
        <v>16</v>
      </c>
      <c r="B24" s="28" t="s">
        <v>10</v>
      </c>
      <c r="C24" s="33">
        <v>160</v>
      </c>
      <c r="D24" s="33">
        <v>158</v>
      </c>
      <c r="E24" s="33">
        <v>140</v>
      </c>
      <c r="F24" s="33">
        <v>137</v>
      </c>
      <c r="G24" s="29">
        <f t="shared" si="9"/>
        <v>20</v>
      </c>
      <c r="H24" s="30">
        <v>128.54302798625235</v>
      </c>
      <c r="I24" s="34">
        <v>188.38</v>
      </c>
      <c r="J24" s="36">
        <f t="shared" si="1"/>
        <v>24214.93561205022</v>
      </c>
      <c r="K24" s="35">
        <v>348.96</v>
      </c>
      <c r="L24" s="36">
        <f t="shared" si="10"/>
        <v>5307.6816</v>
      </c>
      <c r="M24" s="15">
        <v>614</v>
      </c>
      <c r="N24" s="11">
        <f t="shared" si="12"/>
        <v>9338.94</v>
      </c>
      <c r="O24" s="20">
        <v>28.623786802030455</v>
      </c>
      <c r="P24" s="11">
        <f t="shared" si="11"/>
        <v>36652.759</v>
      </c>
      <c r="Q24" s="18">
        <v>2.86</v>
      </c>
      <c r="R24" s="18">
        <v>4.04</v>
      </c>
      <c r="S24" s="21">
        <v>3322.5</v>
      </c>
      <c r="T24" s="22">
        <v>535.7</v>
      </c>
      <c r="U24" s="18">
        <v>0.03</v>
      </c>
      <c r="V24" s="22">
        <v>0.00484</v>
      </c>
      <c r="W24" s="44">
        <f t="shared" si="8"/>
        <v>244.43991000000003</v>
      </c>
      <c r="X24" s="44">
        <f t="shared" si="2"/>
        <v>2065.8150027670617</v>
      </c>
      <c r="Y24" s="46">
        <f t="shared" si="13"/>
        <v>12.448450000000001</v>
      </c>
      <c r="Z24" s="46">
        <f t="shared" si="4"/>
        <v>4.0344500000000005</v>
      </c>
    </row>
    <row r="25" spans="1:26" ht="12.75">
      <c r="A25" s="19" t="s">
        <v>16</v>
      </c>
      <c r="B25" s="28" t="s">
        <v>17</v>
      </c>
      <c r="C25" s="33">
        <v>237</v>
      </c>
      <c r="D25" s="33">
        <v>246</v>
      </c>
      <c r="E25" s="33">
        <v>195</v>
      </c>
      <c r="F25" s="33">
        <v>202</v>
      </c>
      <c r="G25" s="29">
        <f t="shared" si="9"/>
        <v>42</v>
      </c>
      <c r="H25" s="30">
        <v>145.43631386861315</v>
      </c>
      <c r="I25" s="34">
        <v>249.47</v>
      </c>
      <c r="J25" s="36">
        <f t="shared" si="1"/>
        <v>36281.99722080292</v>
      </c>
      <c r="K25" s="35">
        <v>427.97</v>
      </c>
      <c r="L25" s="36">
        <f t="shared" si="10"/>
        <v>6509.423700000001</v>
      </c>
      <c r="M25" s="15">
        <v>900</v>
      </c>
      <c r="N25" s="11">
        <f t="shared" si="12"/>
        <v>13689</v>
      </c>
      <c r="O25" s="20">
        <v>61.307</v>
      </c>
      <c r="P25" s="11">
        <f t="shared" si="11"/>
        <v>78503.6135</v>
      </c>
      <c r="Q25" s="18">
        <v>2.43</v>
      </c>
      <c r="R25" s="18">
        <v>3.61</v>
      </c>
      <c r="S25" s="21">
        <v>6348.6</v>
      </c>
      <c r="T25" s="22">
        <v>695.7</v>
      </c>
      <c r="U25" s="18">
        <v>0.03</v>
      </c>
      <c r="V25" s="22">
        <v>0.00328</v>
      </c>
      <c r="W25" s="44">
        <f t="shared" si="8"/>
        <v>317.44791000000004</v>
      </c>
      <c r="X25" s="44">
        <f t="shared" si="2"/>
        <v>3035.4013067518254</v>
      </c>
      <c r="Y25" s="46">
        <f t="shared" si="13"/>
        <v>10.74188095238095</v>
      </c>
      <c r="Z25" s="46">
        <f t="shared" si="4"/>
        <v>6.415214285714287</v>
      </c>
    </row>
    <row r="26" spans="1:26" ht="12.75">
      <c r="A26" s="19" t="s">
        <v>16</v>
      </c>
      <c r="B26" s="28" t="s">
        <v>18</v>
      </c>
      <c r="C26" s="33">
        <v>279</v>
      </c>
      <c r="D26" s="33">
        <v>296</v>
      </c>
      <c r="E26" s="33">
        <v>52</v>
      </c>
      <c r="F26" s="33">
        <v>54</v>
      </c>
      <c r="G26" s="29">
        <f t="shared" si="9"/>
        <v>227</v>
      </c>
      <c r="H26" s="30">
        <v>91.41098053694078</v>
      </c>
      <c r="I26" s="34">
        <v>71.33</v>
      </c>
      <c r="J26" s="36">
        <f t="shared" si="1"/>
        <v>6520.345241699986</v>
      </c>
      <c r="K26" s="35">
        <v>116.12</v>
      </c>
      <c r="L26" s="36">
        <f t="shared" si="10"/>
        <v>1766.1852000000001</v>
      </c>
      <c r="M26" s="15">
        <v>1414</v>
      </c>
      <c r="N26" s="11">
        <f t="shared" si="12"/>
        <v>21506.940000000002</v>
      </c>
      <c r="O26" s="20">
        <v>51.239406091370554</v>
      </c>
      <c r="P26" s="11">
        <f t="shared" si="11"/>
        <v>65612.05949999999</v>
      </c>
      <c r="Q26" s="18">
        <v>2.86</v>
      </c>
      <c r="R26" s="18">
        <v>4.04</v>
      </c>
      <c r="S26" s="21">
        <v>4181.3</v>
      </c>
      <c r="T26" s="22">
        <v>1414</v>
      </c>
      <c r="U26" s="18">
        <v>0.029</v>
      </c>
      <c r="V26" s="22">
        <v>0.00979</v>
      </c>
      <c r="W26" s="44">
        <f t="shared" si="8"/>
        <v>623.70126</v>
      </c>
      <c r="X26" s="44">
        <f t="shared" si="2"/>
        <v>3748.398667897794</v>
      </c>
      <c r="Y26" s="46">
        <f t="shared" si="13"/>
        <v>5.53688986784141</v>
      </c>
      <c r="Z26" s="46">
        <f t="shared" si="4"/>
        <v>2.6671101321585904</v>
      </c>
    </row>
    <row r="27" spans="1:26" ht="12.75">
      <c r="A27" s="19" t="s">
        <v>16</v>
      </c>
      <c r="B27" s="28" t="s">
        <v>19</v>
      </c>
      <c r="C27" s="33">
        <v>152</v>
      </c>
      <c r="D27" s="33">
        <v>151</v>
      </c>
      <c r="E27" s="33">
        <v>110</v>
      </c>
      <c r="F27" s="33">
        <v>117</v>
      </c>
      <c r="G27" s="29">
        <f t="shared" si="9"/>
        <v>42</v>
      </c>
      <c r="H27" s="30">
        <v>179.20665965887898</v>
      </c>
      <c r="I27" s="34">
        <v>154.26</v>
      </c>
      <c r="J27" s="36">
        <f t="shared" si="1"/>
        <v>27644.41931897867</v>
      </c>
      <c r="K27" s="35">
        <v>335</v>
      </c>
      <c r="L27" s="36">
        <f t="shared" si="10"/>
        <v>5095.35</v>
      </c>
      <c r="M27" s="15">
        <v>429</v>
      </c>
      <c r="N27" s="11">
        <f t="shared" si="12"/>
        <v>6525.09</v>
      </c>
      <c r="O27" s="20">
        <v>41.27281218274112</v>
      </c>
      <c r="P27" s="11">
        <f t="shared" si="11"/>
        <v>52849.836</v>
      </c>
      <c r="Q27" s="18">
        <v>2.86</v>
      </c>
      <c r="R27" s="18">
        <v>4.04</v>
      </c>
      <c r="S27" s="21">
        <v>3911.5</v>
      </c>
      <c r="T27" s="22">
        <v>460.2</v>
      </c>
      <c r="U27" s="18">
        <v>0.03</v>
      </c>
      <c r="V27" s="22">
        <v>0.00353</v>
      </c>
      <c r="W27" s="44">
        <f t="shared" si="8"/>
        <v>209.98926</v>
      </c>
      <c r="X27" s="44">
        <f t="shared" si="2"/>
        <v>2474.127143250483</v>
      </c>
      <c r="Y27" s="46">
        <f t="shared" si="13"/>
        <v>1.9093809523809517</v>
      </c>
      <c r="Z27" s="46">
        <f t="shared" si="4"/>
        <v>3.0200952380952386</v>
      </c>
    </row>
    <row r="28" spans="1:26" ht="12.75">
      <c r="A28" s="19" t="s">
        <v>16</v>
      </c>
      <c r="B28" s="32" t="s">
        <v>20</v>
      </c>
      <c r="C28" s="33">
        <v>221</v>
      </c>
      <c r="D28" s="33">
        <v>237</v>
      </c>
      <c r="E28" s="33">
        <v>171</v>
      </c>
      <c r="F28" s="33">
        <v>181</v>
      </c>
      <c r="G28" s="49">
        <v>51</v>
      </c>
      <c r="H28" s="30">
        <v>180.9702799030556</v>
      </c>
      <c r="I28" s="34">
        <v>181.49</v>
      </c>
      <c r="J28" s="40">
        <f t="shared" si="1"/>
        <v>32844.29609960556</v>
      </c>
      <c r="K28" s="35">
        <v>386.51</v>
      </c>
      <c r="L28" s="40">
        <f t="shared" si="10"/>
        <v>5878.8171</v>
      </c>
      <c r="M28" s="15">
        <v>631</v>
      </c>
      <c r="N28" s="41">
        <f t="shared" si="12"/>
        <v>9597.51</v>
      </c>
      <c r="O28" s="42">
        <v>59.479228426395935</v>
      </c>
      <c r="P28" s="41">
        <f t="shared" si="11"/>
        <v>76163.15199999999</v>
      </c>
      <c r="Q28" s="18">
        <v>2.8</v>
      </c>
      <c r="R28" s="18">
        <v>3.99</v>
      </c>
      <c r="S28" s="21">
        <v>5485.6</v>
      </c>
      <c r="T28" s="22">
        <v>817.7</v>
      </c>
      <c r="U28" s="18">
        <v>0.03</v>
      </c>
      <c r="V28" s="22">
        <v>0.00447</v>
      </c>
      <c r="W28" s="44">
        <f t="shared" si="8"/>
        <v>373.11651</v>
      </c>
      <c r="X28" s="44">
        <f t="shared" si="2"/>
        <v>4439.3819363018565</v>
      </c>
      <c r="Y28" s="46">
        <f t="shared" si="13"/>
        <v>4.312921568627451</v>
      </c>
      <c r="Z28" s="46">
        <f t="shared" si="4"/>
        <v>4.212529411764707</v>
      </c>
    </row>
    <row r="29" spans="1:26" ht="12.75">
      <c r="A29" s="19" t="s">
        <v>16</v>
      </c>
      <c r="B29" s="17" t="s">
        <v>21</v>
      </c>
      <c r="C29" s="33">
        <v>199</v>
      </c>
      <c r="D29" s="33">
        <v>204</v>
      </c>
      <c r="E29" s="33">
        <v>150</v>
      </c>
      <c r="F29" s="33">
        <v>151</v>
      </c>
      <c r="G29" s="29">
        <f t="shared" si="9"/>
        <v>49</v>
      </c>
      <c r="H29" s="30">
        <v>147.04169711182422</v>
      </c>
      <c r="I29" s="34">
        <v>249.11</v>
      </c>
      <c r="J29" s="43">
        <f t="shared" si="1"/>
        <v>36629.55716752653</v>
      </c>
      <c r="K29" s="35">
        <v>439.43</v>
      </c>
      <c r="L29" s="43">
        <f t="shared" si="10"/>
        <v>6683.7303</v>
      </c>
      <c r="M29" s="15">
        <v>813</v>
      </c>
      <c r="N29" s="11">
        <f t="shared" si="12"/>
        <v>12365.730000000001</v>
      </c>
      <c r="O29" s="20">
        <v>46.518228426395936</v>
      </c>
      <c r="P29" s="11">
        <f t="shared" si="11"/>
        <v>59566.591499999995</v>
      </c>
      <c r="Q29" s="25"/>
      <c r="R29" s="25"/>
      <c r="S29" s="23">
        <v>4671</v>
      </c>
      <c r="T29" s="22">
        <v>468.6</v>
      </c>
      <c r="U29" s="18">
        <v>0.03</v>
      </c>
      <c r="V29" s="22">
        <v>0.00301</v>
      </c>
      <c r="W29" s="44">
        <f t="shared" si="8"/>
        <v>213.82218</v>
      </c>
      <c r="X29" s="44">
        <f t="shared" si="2"/>
        <v>2067.112177998025</v>
      </c>
      <c r="Y29" s="46">
        <f t="shared" si="13"/>
        <v>7.3369795918367355</v>
      </c>
      <c r="Z29" s="46">
        <f t="shared" si="4"/>
        <v>2.8965714285714292</v>
      </c>
    </row>
    <row r="30" spans="23:26" ht="21">
      <c r="W30" s="47"/>
      <c r="X30" s="47"/>
      <c r="Y30" s="48"/>
      <c r="Z30" s="48"/>
    </row>
  </sheetData>
  <sheetProtection/>
  <mergeCells count="2">
    <mergeCell ref="A2:Z2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ГИРЦ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Гл. бухгалтер</cp:lastModifiedBy>
  <cp:lastPrinted>2015-08-03T05:53:19Z</cp:lastPrinted>
  <dcterms:created xsi:type="dcterms:W3CDTF">2012-09-26T11:06:49Z</dcterms:created>
  <dcterms:modified xsi:type="dcterms:W3CDTF">2015-10-08T07:25:52Z</dcterms:modified>
  <cp:category/>
  <cp:version/>
  <cp:contentType/>
  <cp:contentStatus/>
</cp:coreProperties>
</file>